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olors1.xml" ContentType="application/vnd.ms-office.chartcolorstyle+xml"/>
  <Override PartName="/xl/charts/colors10.xml" ContentType="application/vnd.ms-office.chartcolorstyle+xml"/>
  <Override PartName="/xl/charts/colors11.xml" ContentType="application/vnd.ms-office.chartcolorstyle+xml"/>
  <Override PartName="/xl/charts/colors12.xml" ContentType="application/vnd.ms-office.chartcolorstyle+xml"/>
  <Override PartName="/xl/charts/colors13.xml" ContentType="application/vnd.ms-office.chartcolorstyle+xml"/>
  <Override PartName="/xl/charts/colors14.xml" ContentType="application/vnd.ms-office.chartcolorstyle+xml"/>
  <Override PartName="/xl/charts/colors15.xml" ContentType="application/vnd.ms-office.chartcolorstyle+xml"/>
  <Override PartName="/xl/charts/colors16.xml" ContentType="application/vnd.ms-office.chartcolorstyle+xml"/>
  <Override PartName="/xl/charts/colors17.xml" ContentType="application/vnd.ms-office.chartcolorstyle+xml"/>
  <Override PartName="/xl/charts/colors18.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colors7.xml" ContentType="application/vnd.ms-office.chartcolorstyle+xml"/>
  <Override PartName="/xl/charts/colors8.xml" ContentType="application/vnd.ms-office.chartcolorstyle+xml"/>
  <Override PartName="/xl/charts/colors9.xml" ContentType="application/vnd.ms-office.chartcolorstyle+xml"/>
  <Override PartName="/xl/charts/style1.xml" ContentType="application/vnd.ms-office.chartstyle+xml"/>
  <Override PartName="/xl/charts/style10.xml" ContentType="application/vnd.ms-office.chartstyle+xml"/>
  <Override PartName="/xl/charts/style11.xml" ContentType="application/vnd.ms-office.chartstyle+xml"/>
  <Override PartName="/xl/charts/style12.xml" ContentType="application/vnd.ms-office.chartstyle+xml"/>
  <Override PartName="/xl/charts/style13.xml" ContentType="application/vnd.ms-office.chartstyle+xml"/>
  <Override PartName="/xl/charts/style14.xml" ContentType="application/vnd.ms-office.chartstyle+xml"/>
  <Override PartName="/xl/charts/style15.xml" ContentType="application/vnd.ms-office.chartstyle+xml"/>
  <Override PartName="/xl/charts/style16.xml" ContentType="application/vnd.ms-office.chartstyle+xml"/>
  <Override PartName="/xl/charts/style17.xml" ContentType="application/vnd.ms-office.chartstyle+xml"/>
  <Override PartName="/xl/charts/style18.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harts/style7.xml" ContentType="application/vnd.ms-office.chartstyle+xml"/>
  <Override PartName="/xl/charts/style8.xml" ContentType="application/vnd.ms-office.chartstyle+xml"/>
  <Override PartName="/xl/charts/style9.xml" ContentType="application/vnd.ms-office.chartstyle+xml"/>
  <Override PartName="/xl/comments1.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720" tabRatio="941"/>
  </bookViews>
  <sheets>
    <sheet name="セルのロック、印刷用紙サイズについて" sheetId="32" r:id="rId1"/>
    <sheet name="【入力方法①】" sheetId="30" r:id="rId2"/>
    <sheet name="【入力方法②】" sheetId="50" r:id="rId3"/>
    <sheet name="【相談・支援件数検索方法】" sheetId="53" r:id="rId4"/>
    <sheet name="相談・支援活動" sheetId="46" r:id="rId5"/>
    <sheet name="その他活動" sheetId="45" r:id="rId6"/>
    <sheet name="訪問回数" sheetId="47" r:id="rId7"/>
    <sheet name="連絡調整回数" sheetId="48" r:id="rId8"/>
    <sheet name="活動日数" sheetId="49" r:id="rId9"/>
    <sheet name="総合計" sheetId="29" r:id="rId10"/>
    <sheet name="4月" sheetId="3" r:id="rId11"/>
    <sheet name="5月" sheetId="33" r:id="rId12"/>
    <sheet name="6月" sheetId="34" r:id="rId13"/>
    <sheet name="7月" sheetId="35" r:id="rId14"/>
    <sheet name="8月" sheetId="36" r:id="rId15"/>
    <sheet name="9月" sheetId="37" r:id="rId16"/>
    <sheet name="10月" sheetId="38" r:id="rId17"/>
    <sheet name="11月" sheetId="39" r:id="rId18"/>
    <sheet name="12月" sheetId="40" r:id="rId19"/>
    <sheet name="1月" sheetId="41" r:id="rId20"/>
    <sheet name="2月" sheetId="42" r:id="rId21"/>
    <sheet name="3月" sheetId="43" r:id="rId22"/>
  </sheets>
  <definedNames>
    <definedName name="_xlnm._FilterDatabase" localSheetId="3" hidden="1">'【相談・支援件数検索方法】'!$A$29:$D$154</definedName>
    <definedName name="_xlnm._FilterDatabase" localSheetId="4" hidden="1">'相談・支援活動'!$A$29:$D$154</definedName>
    <definedName name="Z_6B664FCB_B6A3_11D6_BAB9_00E0008ED6BB_.wvu.PrintArea" localSheetId="10" hidden="1">#REF!</definedName>
    <definedName name="_xlnm.Print_Area" localSheetId="10">'4月'!$A$1:$AB$86</definedName>
    <definedName name="Z_ADD59BE7_B9CD_11D6_BAB9_00E0008ED6BB_.wvu.PrintArea" localSheetId="10" hidden="1">#REF!</definedName>
    <definedName name="_xlnm.Print_Titles" localSheetId="10">'4月'!$4:$8</definedName>
    <definedName name="Z_6B664FCB_B6A3_11D6_BAB9_00E0008ED6BB_.wvu.PrintTitles" localSheetId="10" hidden="1">'4月'!$3:$5</definedName>
    <definedName name="Z_ADD59BE7_B9CD_11D6_BAB9_00E0008ED6BB_.wvu.PrintTitles" localSheetId="10" hidden="1">'4月'!$3:$5</definedName>
    <definedName name="Z_6B664FC7_B6A3_11D6_BAB9_00E0008ED6BB_.wvu.PrintArea" localSheetId="10" hidden="1">'4月'!$A$3:$T$84</definedName>
    <definedName name="Z_6B664FD4_B6A3_11D6_BAB9_00E0008ED6BB_.wvu.PrintTitles" localSheetId="10" hidden="1">'4月'!$3:$5</definedName>
    <definedName name="Z_6B664FC7_B6A3_11D6_BAB9_00E0008ED6BB_.wvu.PrintTitles" localSheetId="10" hidden="1">'4月'!$3:$5</definedName>
    <definedName name="Z_6B664FC8_B6A3_11D6_BAB9_00E0008ED6BB_.wvu.PrintArea" localSheetId="10" hidden="1">#REF!</definedName>
    <definedName name="Z_6B664FC8_B6A3_11D6_BAB9_00E0008ED6BB_.wvu.PrintTitles" localSheetId="10" hidden="1">'4月'!$3:$5</definedName>
    <definedName name="Z_6B664FCA_B6A3_11D6_BAB9_00E0008ED6BB_.wvu.PrintArea" localSheetId="10" hidden="1">#REF!</definedName>
    <definedName name="Z_6B664FCA_B6A3_11D6_BAB9_00E0008ED6BB_.wvu.PrintTitles" localSheetId="10" hidden="1">'4月'!$3:$5</definedName>
    <definedName name="Z_6B664FCC_B6A3_11D6_BAB9_00E0008ED6BB_.wvu.PrintArea" localSheetId="10" hidden="1">#REF!</definedName>
    <definedName name="Z_6B664FCC_B6A3_11D6_BAB9_00E0008ED6BB_.wvu.PrintTitles" localSheetId="10" hidden="1">'4月'!$3:$5</definedName>
    <definedName name="Z_6B664FCE_B6A3_11D6_BAB9_00E0008ED6BB_.wvu.PrintArea" localSheetId="10" hidden="1">#REF!</definedName>
    <definedName name="Z_6B664FCE_B6A3_11D6_BAB9_00E0008ED6BB_.wvu.PrintTitles" localSheetId="10" hidden="1">'4月'!$3:$5</definedName>
    <definedName name="Z_6B664FCF_B6A3_11D6_BAB9_00E0008ED6BB_.wvu.PrintArea" localSheetId="10" hidden="1">#REF!</definedName>
    <definedName name="Z_ADD59BE3_B9CD_11D6_BAB9_00E0008ED6BB_.wvu.PrintArea" localSheetId="10" hidden="1">#REF!</definedName>
    <definedName name="Z_6B664FCF_B6A3_11D6_BAB9_00E0008ED6BB_.wvu.PrintTitles" localSheetId="10" hidden="1">'4月'!$3:$5</definedName>
    <definedName name="Z_ADD59BE3_B9CD_11D6_BAB9_00E0008ED6BB_.wvu.PrintTitles" localSheetId="10" hidden="1">'4月'!$3:$5</definedName>
    <definedName name="Z_6B664FD0_B6A3_11D6_BAB9_00E0008ED6BB_.wvu.PrintArea" localSheetId="10" hidden="1">#REF!</definedName>
    <definedName name="Z_6B664FD0_B6A3_11D6_BAB9_00E0008ED6BB_.wvu.PrintTitles" localSheetId="10" hidden="1">'4月'!$3:$5</definedName>
    <definedName name="Z_6B664FD1_B6A3_11D6_BAB9_00E0008ED6BB_.wvu.PrintArea" localSheetId="10" hidden="1">#REF!</definedName>
    <definedName name="Z_6B664FD1_B6A3_11D6_BAB9_00E0008ED6BB_.wvu.PrintTitles" localSheetId="10" hidden="1">'4月'!$3:$5</definedName>
    <definedName name="Z_6B664FD3_B6A3_11D6_BAB9_00E0008ED6BB_.wvu.PrintArea" localSheetId="10" hidden="1">#REF!</definedName>
    <definedName name="Z_6B664FD3_B6A3_11D6_BAB9_00E0008ED6BB_.wvu.PrintTitles" localSheetId="10" hidden="1">'4月'!$3:$5</definedName>
    <definedName name="Z_6B664FD4_B6A3_11D6_BAB9_00E0008ED6BB_.wvu.PrintArea" localSheetId="10" hidden="1">#REF!</definedName>
    <definedName name="Z_ADD59BEB_B9CD_11D6_BAB9_00E0008ED6BB_.wvu.PrintTitles" localSheetId="10" hidden="1">'4月'!$3:$5</definedName>
    <definedName name="Z_6B664FD5_B6A3_11D6_BAB9_00E0008ED6BB_.wvu.PrintArea" localSheetId="10" hidden="1">#REF!</definedName>
    <definedName name="Z_6B664FD5_B6A3_11D6_BAB9_00E0008ED6BB_.wvu.PrintTitles" localSheetId="10" hidden="1">'4月'!$3:$5</definedName>
    <definedName name="Z_ADD59BE0_B9CD_11D6_BAB9_00E0008ED6BB_.wvu.PrintArea" localSheetId="10" hidden="1">#REF!</definedName>
    <definedName name="Z_ADD59BE0_B9CD_11D6_BAB9_00E0008ED6BB_.wvu.PrintTitles" localSheetId="10" hidden="1">'4月'!$3:$5</definedName>
    <definedName name="Z_ADD59BE1_B9CD_11D6_BAB9_00E0008ED6BB_.wvu.PrintArea" localSheetId="10" hidden="1">#REF!</definedName>
    <definedName name="Z_ADD59BE1_B9CD_11D6_BAB9_00E0008ED6BB_.wvu.PrintTitles" localSheetId="10" hidden="1">'4月'!$3:$5</definedName>
    <definedName name="Z_ADD59BE2_B9CD_11D6_BAB9_00E0008ED6BB_.wvu.PrintArea" localSheetId="10" hidden="1">#REF!</definedName>
    <definedName name="Z_ADD59BE2_B9CD_11D6_BAB9_00E0008ED6BB_.wvu.PrintTitles" localSheetId="10" hidden="1">'4月'!$3:$5</definedName>
    <definedName name="Z_ADD59BE4_B9CD_11D6_BAB9_00E0008ED6BB_.wvu.PrintArea" localSheetId="10" hidden="1">#REF!</definedName>
    <definedName name="Z_ADD59BE8_B9CD_11D6_BAB9_00E0008ED6BB_.wvu.PrintTitles" localSheetId="10" hidden="1">'4月'!$3:$5</definedName>
    <definedName name="Z_ADD59BE4_B9CD_11D6_BAB9_00E0008ED6BB_.wvu.PrintTitles" localSheetId="10" hidden="1">'4月'!$3:$5</definedName>
    <definedName name="Z_ADD59BE5_B9CD_11D6_BAB9_00E0008ED6BB_.wvu.PrintArea" localSheetId="10" hidden="1">#REF!</definedName>
    <definedName name="Z_ADD59BE9_B9CD_11D6_BAB9_00E0008ED6BB_.wvu.PrintTitles" localSheetId="10" hidden="1">'4月'!$3:$5</definedName>
    <definedName name="Z_ADD59BE5_B9CD_11D6_BAB9_00E0008ED6BB_.wvu.PrintTitles" localSheetId="10" hidden="1">'4月'!$3:$5</definedName>
    <definedName name="Z_ADD59BE6_B9CD_11D6_BAB9_00E0008ED6BB_.wvu.PrintArea" localSheetId="10" hidden="1">#REF!</definedName>
    <definedName name="Z_ADD59BE6_B9CD_11D6_BAB9_00E0008ED6BB_.wvu.PrintTitles" localSheetId="10" hidden="1">'4月'!$3:$5</definedName>
    <definedName name="Z_ADD59BE8_B9CD_11D6_BAB9_00E0008ED6BB_.wvu.PrintArea" localSheetId="10" hidden="1">#REF!</definedName>
    <definedName name="Z_ADD59BE9_B9CD_11D6_BAB9_00E0008ED6BB_.wvu.PrintArea" localSheetId="10" hidden="1">#REF!</definedName>
    <definedName name="Z_ADD59BEA_B9CD_11D6_BAB9_00E0008ED6BB_.wvu.PrintArea" localSheetId="10" hidden="1">#REF!</definedName>
    <definedName name="Z_ADD59BEA_B9CD_11D6_BAB9_00E0008ED6BB_.wvu.PrintTitles" localSheetId="10" hidden="1">'4月'!$3:$5</definedName>
    <definedName name="Z_ADD59BEB_B9CD_11D6_BAB9_00E0008ED6BB_.wvu.PrintArea" localSheetId="10" hidden="1">#REF!</definedName>
    <definedName name="Z_6B664FCB_B6A3_11D6_BAB9_00E0008ED6BB_.wvu.PrintArea" localSheetId="9" hidden="1">#REF!</definedName>
    <definedName name="_xlnm.Print_Area" localSheetId="9">総合計!$A$1:$AL$46</definedName>
    <definedName name="Z_ADD59BE7_B9CD_11D6_BAB9_00E0008ED6BB_.wvu.PrintArea" localSheetId="9" hidden="1">#REF!</definedName>
    <definedName name="Z_6B664FC7_B6A3_11D6_BAB9_00E0008ED6BB_.wvu.PrintArea" localSheetId="9" hidden="1">総合計!$A$7:$X$7</definedName>
    <definedName name="Z_6B664FD4_B6A3_11D6_BAB9_00E0008ED6BB_.wvu.PrintTitles" localSheetId="9" hidden="1">総合計!$7:$11</definedName>
    <definedName name="Z_6B664FC7_B6A3_11D6_BAB9_00E0008ED6BB_.wvu.PrintTitles" localSheetId="9" hidden="1">総合計!$7:$11</definedName>
    <definedName name="Z_6B664FC8_B6A3_11D6_BAB9_00E0008ED6BB_.wvu.PrintArea" localSheetId="9" hidden="1">#REF!</definedName>
    <definedName name="Z_6B664FC8_B6A3_11D6_BAB9_00E0008ED6BB_.wvu.PrintTitles" localSheetId="9" hidden="1">総合計!$7:$11</definedName>
    <definedName name="Z_6B664FCA_B6A3_11D6_BAB9_00E0008ED6BB_.wvu.PrintArea" localSheetId="9" hidden="1">#REF!</definedName>
    <definedName name="Z_6B664FCA_B6A3_11D6_BAB9_00E0008ED6BB_.wvu.PrintTitles" localSheetId="9" hidden="1">総合計!$7:$11</definedName>
    <definedName name="Z_6B664FCB_B6A3_11D6_BAB9_00E0008ED6BB_.wvu.PrintTitles" localSheetId="9" hidden="1">総合計!$7:$11</definedName>
    <definedName name="Z_ADD59BE7_B9CD_11D6_BAB9_00E0008ED6BB_.wvu.PrintTitles" localSheetId="9" hidden="1">総合計!$7:$11</definedName>
    <definedName name="Z_6B664FCC_B6A3_11D6_BAB9_00E0008ED6BB_.wvu.PrintArea" localSheetId="9" hidden="1">#REF!</definedName>
    <definedName name="Z_6B664FCC_B6A3_11D6_BAB9_00E0008ED6BB_.wvu.PrintTitles" localSheetId="9" hidden="1">総合計!$7:$11</definedName>
    <definedName name="Z_6B664FCE_B6A3_11D6_BAB9_00E0008ED6BB_.wvu.PrintArea" localSheetId="9" hidden="1">#REF!</definedName>
    <definedName name="Z_6B664FCE_B6A3_11D6_BAB9_00E0008ED6BB_.wvu.PrintTitles" localSheetId="9" hidden="1">総合計!$7:$11</definedName>
    <definedName name="Z_6B664FCF_B6A3_11D6_BAB9_00E0008ED6BB_.wvu.PrintArea" localSheetId="9" hidden="1">#REF!</definedName>
    <definedName name="Z_ADD59BE3_B9CD_11D6_BAB9_00E0008ED6BB_.wvu.PrintArea" localSheetId="9" hidden="1">#REF!</definedName>
    <definedName name="Z_6B664FCF_B6A3_11D6_BAB9_00E0008ED6BB_.wvu.PrintTitles" localSheetId="9" hidden="1">総合計!$7:$11</definedName>
    <definedName name="Z_ADD59BE3_B9CD_11D6_BAB9_00E0008ED6BB_.wvu.PrintTitles" localSheetId="9" hidden="1">総合計!$7:$11</definedName>
    <definedName name="Z_6B664FD0_B6A3_11D6_BAB9_00E0008ED6BB_.wvu.PrintArea" localSheetId="9" hidden="1">#REF!</definedName>
    <definedName name="Z_6B664FD0_B6A3_11D6_BAB9_00E0008ED6BB_.wvu.PrintTitles" localSheetId="9" hidden="1">総合計!$7:$11</definedName>
    <definedName name="Z_6B664FD1_B6A3_11D6_BAB9_00E0008ED6BB_.wvu.PrintArea" localSheetId="9" hidden="1">#REF!</definedName>
    <definedName name="Z_6B664FD1_B6A3_11D6_BAB9_00E0008ED6BB_.wvu.PrintTitles" localSheetId="9" hidden="1">総合計!$7:$11</definedName>
    <definedName name="Z_6B664FD3_B6A3_11D6_BAB9_00E0008ED6BB_.wvu.PrintArea" localSheetId="9" hidden="1">#REF!</definedName>
    <definedName name="Z_6B664FD3_B6A3_11D6_BAB9_00E0008ED6BB_.wvu.PrintTitles" localSheetId="9" hidden="1">総合計!$7:$11</definedName>
    <definedName name="Z_6B664FD4_B6A3_11D6_BAB9_00E0008ED6BB_.wvu.PrintArea" localSheetId="9" hidden="1">#REF!</definedName>
    <definedName name="Z_ADD59BEB_B9CD_11D6_BAB9_00E0008ED6BB_.wvu.PrintTitles" localSheetId="9" hidden="1">総合計!$7:$11</definedName>
    <definedName name="Z_6B664FD5_B6A3_11D6_BAB9_00E0008ED6BB_.wvu.PrintArea" localSheetId="9" hidden="1">#REF!</definedName>
    <definedName name="Z_6B664FD5_B6A3_11D6_BAB9_00E0008ED6BB_.wvu.PrintTitles" localSheetId="9" hidden="1">総合計!$7:$11</definedName>
    <definedName name="Z_ADD59BE0_B9CD_11D6_BAB9_00E0008ED6BB_.wvu.PrintArea" localSheetId="9" hidden="1">#REF!</definedName>
    <definedName name="Z_ADD59BE0_B9CD_11D6_BAB9_00E0008ED6BB_.wvu.PrintTitles" localSheetId="9" hidden="1">総合計!$7:$11</definedName>
    <definedName name="Z_ADD59BE1_B9CD_11D6_BAB9_00E0008ED6BB_.wvu.PrintArea" localSheetId="9" hidden="1">#REF!</definedName>
    <definedName name="Z_ADD59BE1_B9CD_11D6_BAB9_00E0008ED6BB_.wvu.PrintTitles" localSheetId="9" hidden="1">総合計!$7:$11</definedName>
    <definedName name="Z_ADD59BE2_B9CD_11D6_BAB9_00E0008ED6BB_.wvu.PrintArea" localSheetId="9" hidden="1">#REF!</definedName>
    <definedName name="Z_ADD59BE2_B9CD_11D6_BAB9_00E0008ED6BB_.wvu.PrintTitles" localSheetId="9" hidden="1">総合計!$7:$11</definedName>
    <definedName name="Z_ADD59BE4_B9CD_11D6_BAB9_00E0008ED6BB_.wvu.PrintArea" localSheetId="9" hidden="1">#REF!</definedName>
    <definedName name="Z_ADD59BE8_B9CD_11D6_BAB9_00E0008ED6BB_.wvu.PrintTitles" localSheetId="9" hidden="1">総合計!$7:$11</definedName>
    <definedName name="Z_ADD59BE4_B9CD_11D6_BAB9_00E0008ED6BB_.wvu.PrintTitles" localSheetId="9" hidden="1">総合計!$7:$11</definedName>
    <definedName name="Z_ADD59BE5_B9CD_11D6_BAB9_00E0008ED6BB_.wvu.PrintArea" localSheetId="9" hidden="1">#REF!</definedName>
    <definedName name="Z_ADD59BE9_B9CD_11D6_BAB9_00E0008ED6BB_.wvu.PrintTitles" localSheetId="9" hidden="1">総合計!$7:$11</definedName>
    <definedName name="Z_ADD59BE5_B9CD_11D6_BAB9_00E0008ED6BB_.wvu.PrintTitles" localSheetId="9" hidden="1">総合計!$7:$11</definedName>
    <definedName name="Z_ADD59BE6_B9CD_11D6_BAB9_00E0008ED6BB_.wvu.PrintArea" localSheetId="9" hidden="1">#REF!</definedName>
    <definedName name="Z_ADD59BE6_B9CD_11D6_BAB9_00E0008ED6BB_.wvu.PrintTitles" localSheetId="9" hidden="1">総合計!$7:$11</definedName>
    <definedName name="Z_ADD59BE8_B9CD_11D6_BAB9_00E0008ED6BB_.wvu.PrintArea" localSheetId="9" hidden="1">#REF!</definedName>
    <definedName name="Z_ADD59BE9_B9CD_11D6_BAB9_00E0008ED6BB_.wvu.PrintArea" localSheetId="9" hidden="1">#REF!</definedName>
    <definedName name="Z_ADD59BEA_B9CD_11D6_BAB9_00E0008ED6BB_.wvu.PrintArea" localSheetId="9" hidden="1">#REF!</definedName>
    <definedName name="Z_ADD59BEA_B9CD_11D6_BAB9_00E0008ED6BB_.wvu.PrintTitles" localSheetId="9" hidden="1">総合計!$7:$11</definedName>
    <definedName name="Z_ADD59BEB_B9CD_11D6_BAB9_00E0008ED6BB_.wvu.PrintArea" localSheetId="9" hidden="1">#REF!</definedName>
    <definedName name="Z_6B664FCB_B6A3_11D6_BAB9_00E0008ED6BB_.wvu.PrintArea" localSheetId="1" hidden="1">#REF!</definedName>
    <definedName name="_xlnm.Print_Area" localSheetId="1">'【入力方法①】'!$A$1:$H$79</definedName>
    <definedName name="Z_ADD59BE7_B9CD_11D6_BAB9_00E0008ED6BB_.wvu.PrintArea" localSheetId="1" hidden="1">#REF!</definedName>
    <definedName name="Z_6B664FC7_B6A3_11D6_BAB9_00E0008ED6BB_.wvu.PrintArea" localSheetId="1" hidden="1">#REF!</definedName>
    <definedName name="Z_6B664FD4_B6A3_11D6_BAB9_00E0008ED6BB_.wvu.PrintTitles" localSheetId="1" hidden="1">#REF!</definedName>
    <definedName name="Z_6B664FC7_B6A3_11D6_BAB9_00E0008ED6BB_.wvu.PrintTitles" localSheetId="1" hidden="1">#REF!</definedName>
    <definedName name="Z_6B664FC8_B6A3_11D6_BAB9_00E0008ED6BB_.wvu.PrintArea" localSheetId="1" hidden="1">#REF!</definedName>
    <definedName name="Z_6B664FC8_B6A3_11D6_BAB9_00E0008ED6BB_.wvu.PrintTitles" localSheetId="1" hidden="1">#REF!</definedName>
    <definedName name="Z_6B664FCA_B6A3_11D6_BAB9_00E0008ED6BB_.wvu.PrintArea" localSheetId="1" hidden="1">#REF!</definedName>
    <definedName name="Z_6B664FCA_B6A3_11D6_BAB9_00E0008ED6BB_.wvu.PrintTitles" localSheetId="1" hidden="1">#REF!</definedName>
    <definedName name="Z_6B664FCB_B6A3_11D6_BAB9_00E0008ED6BB_.wvu.PrintTitles" localSheetId="1" hidden="1">#REF!</definedName>
    <definedName name="Z_ADD59BE7_B9CD_11D6_BAB9_00E0008ED6BB_.wvu.PrintTitles" localSheetId="1" hidden="1">#REF!</definedName>
    <definedName name="Z_6B664FCC_B6A3_11D6_BAB9_00E0008ED6BB_.wvu.PrintArea" localSheetId="1" hidden="1">#REF!</definedName>
    <definedName name="Z_6B664FCC_B6A3_11D6_BAB9_00E0008ED6BB_.wvu.PrintTitles" localSheetId="1" hidden="1">#REF!</definedName>
    <definedName name="Z_6B664FCE_B6A3_11D6_BAB9_00E0008ED6BB_.wvu.PrintArea" localSheetId="1" hidden="1">#REF!</definedName>
    <definedName name="Z_6B664FCE_B6A3_11D6_BAB9_00E0008ED6BB_.wvu.PrintTitles" localSheetId="1" hidden="1">#REF!</definedName>
    <definedName name="Z_6B664FCF_B6A3_11D6_BAB9_00E0008ED6BB_.wvu.PrintArea" localSheetId="1" hidden="1">#REF!</definedName>
    <definedName name="Z_ADD59BE3_B9CD_11D6_BAB9_00E0008ED6BB_.wvu.PrintArea" localSheetId="1" hidden="1">#REF!</definedName>
    <definedName name="Z_6B664FCF_B6A3_11D6_BAB9_00E0008ED6BB_.wvu.PrintTitles" localSheetId="1" hidden="1">#REF!</definedName>
    <definedName name="Z_ADD59BE3_B9CD_11D6_BAB9_00E0008ED6BB_.wvu.PrintTitles" localSheetId="1" hidden="1">#REF!</definedName>
    <definedName name="Z_6B664FD0_B6A3_11D6_BAB9_00E0008ED6BB_.wvu.PrintArea" localSheetId="1" hidden="1">#REF!</definedName>
    <definedName name="Z_6B664FD0_B6A3_11D6_BAB9_00E0008ED6BB_.wvu.PrintTitles" localSheetId="1" hidden="1">#REF!</definedName>
    <definedName name="Z_6B664FD1_B6A3_11D6_BAB9_00E0008ED6BB_.wvu.PrintArea" localSheetId="1" hidden="1">#REF!</definedName>
    <definedName name="Z_6B664FD1_B6A3_11D6_BAB9_00E0008ED6BB_.wvu.PrintTitles" localSheetId="1" hidden="1">#REF!</definedName>
    <definedName name="Z_6B664FD3_B6A3_11D6_BAB9_00E0008ED6BB_.wvu.PrintArea" localSheetId="1" hidden="1">#REF!</definedName>
    <definedName name="Z_6B664FD3_B6A3_11D6_BAB9_00E0008ED6BB_.wvu.PrintTitles" localSheetId="1" hidden="1">#REF!</definedName>
    <definedName name="Z_6B664FD4_B6A3_11D6_BAB9_00E0008ED6BB_.wvu.PrintArea" localSheetId="1" hidden="1">#REF!</definedName>
    <definedName name="Z_ADD59BEB_B9CD_11D6_BAB9_00E0008ED6BB_.wvu.PrintTitles" localSheetId="1" hidden="1">#REF!</definedName>
    <definedName name="Z_6B664FD5_B6A3_11D6_BAB9_00E0008ED6BB_.wvu.PrintArea" localSheetId="1" hidden="1">#REF!</definedName>
    <definedName name="Z_6B664FD5_B6A3_11D6_BAB9_00E0008ED6BB_.wvu.PrintTitles" localSheetId="1" hidden="1">#REF!</definedName>
    <definedName name="Z_ADD59BE0_B9CD_11D6_BAB9_00E0008ED6BB_.wvu.PrintArea" localSheetId="1" hidden="1">#REF!</definedName>
    <definedName name="Z_ADD59BE0_B9CD_11D6_BAB9_00E0008ED6BB_.wvu.PrintTitles" localSheetId="1" hidden="1">#REF!</definedName>
    <definedName name="Z_ADD59BE1_B9CD_11D6_BAB9_00E0008ED6BB_.wvu.PrintArea" localSheetId="1" hidden="1">#REF!</definedName>
    <definedName name="Z_ADD59BE1_B9CD_11D6_BAB9_00E0008ED6BB_.wvu.PrintTitles" localSheetId="1" hidden="1">#REF!</definedName>
    <definedName name="Z_ADD59BE2_B9CD_11D6_BAB9_00E0008ED6BB_.wvu.PrintArea" localSheetId="1" hidden="1">#REF!</definedName>
    <definedName name="Z_ADD59BE2_B9CD_11D6_BAB9_00E0008ED6BB_.wvu.PrintTitles" localSheetId="1" hidden="1">#REF!</definedName>
    <definedName name="Z_ADD59BE4_B9CD_11D6_BAB9_00E0008ED6BB_.wvu.PrintArea" localSheetId="1" hidden="1">#REF!</definedName>
    <definedName name="Z_ADD59BE8_B9CD_11D6_BAB9_00E0008ED6BB_.wvu.PrintTitles" localSheetId="1" hidden="1">#REF!</definedName>
    <definedName name="Z_ADD59BE4_B9CD_11D6_BAB9_00E0008ED6BB_.wvu.PrintTitles" localSheetId="1" hidden="1">#REF!</definedName>
    <definedName name="Z_ADD59BE5_B9CD_11D6_BAB9_00E0008ED6BB_.wvu.PrintArea" localSheetId="1" hidden="1">#REF!</definedName>
    <definedName name="Z_ADD59BE9_B9CD_11D6_BAB9_00E0008ED6BB_.wvu.PrintTitles" localSheetId="1" hidden="1">#REF!</definedName>
    <definedName name="Z_ADD59BE5_B9CD_11D6_BAB9_00E0008ED6BB_.wvu.PrintTitles" localSheetId="1" hidden="1">#REF!</definedName>
    <definedName name="Z_ADD59BE6_B9CD_11D6_BAB9_00E0008ED6BB_.wvu.PrintArea" localSheetId="1" hidden="1">#REF!</definedName>
    <definedName name="Z_ADD59BE6_B9CD_11D6_BAB9_00E0008ED6BB_.wvu.PrintTitles" localSheetId="1" hidden="1">#REF!</definedName>
    <definedName name="Z_ADD59BE8_B9CD_11D6_BAB9_00E0008ED6BB_.wvu.PrintArea" localSheetId="1" hidden="1">#REF!</definedName>
    <definedName name="Z_ADD59BE9_B9CD_11D6_BAB9_00E0008ED6BB_.wvu.PrintArea" localSheetId="1" hidden="1">#REF!</definedName>
    <definedName name="Z_ADD59BEA_B9CD_11D6_BAB9_00E0008ED6BB_.wvu.PrintArea" localSheetId="1" hidden="1">#REF!</definedName>
    <definedName name="Z_ADD59BEA_B9CD_11D6_BAB9_00E0008ED6BB_.wvu.PrintTitles" localSheetId="1" hidden="1">#REF!</definedName>
    <definedName name="Z_ADD59BEB_B9CD_11D6_BAB9_00E0008ED6BB_.wvu.PrintArea" localSheetId="1" hidden="1">#REF!</definedName>
    <definedName name="Z_6B664FCB_B6A3_11D6_BAB9_00E0008ED6BB_.wvu.PrintArea" localSheetId="11" hidden="1">#REF!</definedName>
    <definedName name="_xlnm.Print_Area" localSheetId="11">'5月'!$A$1:$AB$86</definedName>
    <definedName name="Z_ADD59BE7_B9CD_11D6_BAB9_00E0008ED6BB_.wvu.PrintArea" localSheetId="11" hidden="1">#REF!</definedName>
    <definedName name="_xlnm.Print_Titles" localSheetId="11">'5月'!$4:$8</definedName>
    <definedName name="Z_6B664FCB_B6A3_11D6_BAB9_00E0008ED6BB_.wvu.PrintTitles" localSheetId="11" hidden="1">'5月'!$3:$5</definedName>
    <definedName name="Z_ADD59BE7_B9CD_11D6_BAB9_00E0008ED6BB_.wvu.PrintTitles" localSheetId="11" hidden="1">'5月'!$3:$5</definedName>
    <definedName name="Z_6B664FC7_B6A3_11D6_BAB9_00E0008ED6BB_.wvu.PrintArea" localSheetId="11" hidden="1">'5月'!$A$3:$T$84</definedName>
    <definedName name="Z_6B664FD4_B6A3_11D6_BAB9_00E0008ED6BB_.wvu.PrintTitles" localSheetId="11" hidden="1">'5月'!$3:$5</definedName>
    <definedName name="Z_6B664FC7_B6A3_11D6_BAB9_00E0008ED6BB_.wvu.PrintTitles" localSheetId="11" hidden="1">'5月'!$3:$5</definedName>
    <definedName name="Z_6B664FC8_B6A3_11D6_BAB9_00E0008ED6BB_.wvu.PrintArea" localSheetId="11" hidden="1">#REF!</definedName>
    <definedName name="Z_6B664FC8_B6A3_11D6_BAB9_00E0008ED6BB_.wvu.PrintTitles" localSheetId="11" hidden="1">'5月'!$3:$5</definedName>
    <definedName name="Z_6B664FCA_B6A3_11D6_BAB9_00E0008ED6BB_.wvu.PrintArea" localSheetId="11" hidden="1">#REF!</definedName>
    <definedName name="Z_6B664FCA_B6A3_11D6_BAB9_00E0008ED6BB_.wvu.PrintTitles" localSheetId="11" hidden="1">'5月'!$3:$5</definedName>
    <definedName name="Z_6B664FCC_B6A3_11D6_BAB9_00E0008ED6BB_.wvu.PrintArea" localSheetId="11" hidden="1">#REF!</definedName>
    <definedName name="Z_6B664FCC_B6A3_11D6_BAB9_00E0008ED6BB_.wvu.PrintTitles" localSheetId="11" hidden="1">'5月'!$3:$5</definedName>
    <definedName name="Z_6B664FCE_B6A3_11D6_BAB9_00E0008ED6BB_.wvu.PrintArea" localSheetId="11" hidden="1">#REF!</definedName>
    <definedName name="Z_6B664FCE_B6A3_11D6_BAB9_00E0008ED6BB_.wvu.PrintTitles" localSheetId="11" hidden="1">'5月'!$3:$5</definedName>
    <definedName name="Z_6B664FCF_B6A3_11D6_BAB9_00E0008ED6BB_.wvu.PrintArea" localSheetId="11" hidden="1">#REF!</definedName>
    <definedName name="Z_ADD59BE3_B9CD_11D6_BAB9_00E0008ED6BB_.wvu.PrintArea" localSheetId="11" hidden="1">#REF!</definedName>
    <definedName name="Z_6B664FCF_B6A3_11D6_BAB9_00E0008ED6BB_.wvu.PrintTitles" localSheetId="11" hidden="1">'5月'!$3:$5</definedName>
    <definedName name="Z_ADD59BE3_B9CD_11D6_BAB9_00E0008ED6BB_.wvu.PrintTitles" localSheetId="11" hidden="1">'5月'!$3:$5</definedName>
    <definedName name="Z_6B664FD0_B6A3_11D6_BAB9_00E0008ED6BB_.wvu.PrintArea" localSheetId="11" hidden="1">#REF!</definedName>
    <definedName name="Z_6B664FD0_B6A3_11D6_BAB9_00E0008ED6BB_.wvu.PrintTitles" localSheetId="11" hidden="1">'5月'!$3:$5</definedName>
    <definedName name="Z_6B664FD1_B6A3_11D6_BAB9_00E0008ED6BB_.wvu.PrintArea" localSheetId="11" hidden="1">#REF!</definedName>
    <definedName name="Z_6B664FD1_B6A3_11D6_BAB9_00E0008ED6BB_.wvu.PrintTitles" localSheetId="11" hidden="1">'5月'!$3:$5</definedName>
    <definedName name="Z_6B664FD3_B6A3_11D6_BAB9_00E0008ED6BB_.wvu.PrintArea" localSheetId="11" hidden="1">#REF!</definedName>
    <definedName name="Z_6B664FD3_B6A3_11D6_BAB9_00E0008ED6BB_.wvu.PrintTitles" localSheetId="11" hidden="1">'5月'!$3:$5</definedName>
    <definedName name="Z_6B664FD4_B6A3_11D6_BAB9_00E0008ED6BB_.wvu.PrintArea" localSheetId="11" hidden="1">#REF!</definedName>
    <definedName name="Z_ADD59BEB_B9CD_11D6_BAB9_00E0008ED6BB_.wvu.PrintTitles" localSheetId="11" hidden="1">'5月'!$3:$5</definedName>
    <definedName name="Z_6B664FD5_B6A3_11D6_BAB9_00E0008ED6BB_.wvu.PrintArea" localSheetId="11" hidden="1">#REF!</definedName>
    <definedName name="Z_6B664FD5_B6A3_11D6_BAB9_00E0008ED6BB_.wvu.PrintTitles" localSheetId="11" hidden="1">'5月'!$3:$5</definedName>
    <definedName name="Z_ADD59BE0_B9CD_11D6_BAB9_00E0008ED6BB_.wvu.PrintArea" localSheetId="11" hidden="1">#REF!</definedName>
    <definedName name="Z_ADD59BE0_B9CD_11D6_BAB9_00E0008ED6BB_.wvu.PrintTitles" localSheetId="11" hidden="1">'5月'!$3:$5</definedName>
    <definedName name="Z_ADD59BE1_B9CD_11D6_BAB9_00E0008ED6BB_.wvu.PrintArea" localSheetId="11" hidden="1">#REF!</definedName>
    <definedName name="Z_ADD59BE1_B9CD_11D6_BAB9_00E0008ED6BB_.wvu.PrintTitles" localSheetId="11" hidden="1">'5月'!$3:$5</definedName>
    <definedName name="Z_ADD59BE2_B9CD_11D6_BAB9_00E0008ED6BB_.wvu.PrintArea" localSheetId="11" hidden="1">#REF!</definedName>
    <definedName name="Z_ADD59BE2_B9CD_11D6_BAB9_00E0008ED6BB_.wvu.PrintTitles" localSheetId="11" hidden="1">'5月'!$3:$5</definedName>
    <definedName name="Z_ADD59BE4_B9CD_11D6_BAB9_00E0008ED6BB_.wvu.PrintArea" localSheetId="11" hidden="1">#REF!</definedName>
    <definedName name="Z_ADD59BE8_B9CD_11D6_BAB9_00E0008ED6BB_.wvu.PrintTitles" localSheetId="11" hidden="1">'5月'!$3:$5</definedName>
    <definedName name="Z_ADD59BE4_B9CD_11D6_BAB9_00E0008ED6BB_.wvu.PrintTitles" localSheetId="11" hidden="1">'5月'!$3:$5</definedName>
    <definedName name="Z_ADD59BE5_B9CD_11D6_BAB9_00E0008ED6BB_.wvu.PrintArea" localSheetId="11" hidden="1">#REF!</definedName>
    <definedName name="Z_ADD59BE9_B9CD_11D6_BAB9_00E0008ED6BB_.wvu.PrintTitles" localSheetId="11" hidden="1">'5月'!$3:$5</definedName>
    <definedName name="Z_ADD59BE5_B9CD_11D6_BAB9_00E0008ED6BB_.wvu.PrintTitles" localSheetId="11" hidden="1">'5月'!$3:$5</definedName>
    <definedName name="Z_ADD59BE6_B9CD_11D6_BAB9_00E0008ED6BB_.wvu.PrintArea" localSheetId="11" hidden="1">#REF!</definedName>
    <definedName name="Z_ADD59BE6_B9CD_11D6_BAB9_00E0008ED6BB_.wvu.PrintTitles" localSheetId="11" hidden="1">'5月'!$3:$5</definedName>
    <definedName name="Z_ADD59BE8_B9CD_11D6_BAB9_00E0008ED6BB_.wvu.PrintArea" localSheetId="11" hidden="1">#REF!</definedName>
    <definedName name="Z_ADD59BE9_B9CD_11D6_BAB9_00E0008ED6BB_.wvu.PrintArea" localSheetId="11" hidden="1">#REF!</definedName>
    <definedName name="Z_ADD59BEA_B9CD_11D6_BAB9_00E0008ED6BB_.wvu.PrintArea" localSheetId="11" hidden="1">#REF!</definedName>
    <definedName name="Z_ADD59BEA_B9CD_11D6_BAB9_00E0008ED6BB_.wvu.PrintTitles" localSheetId="11" hidden="1">'5月'!$3:$5</definedName>
    <definedName name="Z_ADD59BEB_B9CD_11D6_BAB9_00E0008ED6BB_.wvu.PrintArea" localSheetId="11" hidden="1">#REF!</definedName>
    <definedName name="Z_6B664FCB_B6A3_11D6_BAB9_00E0008ED6BB_.wvu.PrintArea" localSheetId="12" hidden="1">#REF!</definedName>
    <definedName name="_xlnm.Print_Area" localSheetId="12">'6月'!$A$1:$AB$86</definedName>
    <definedName name="Z_ADD59BE7_B9CD_11D6_BAB9_00E0008ED6BB_.wvu.PrintArea" localSheetId="12" hidden="1">#REF!</definedName>
    <definedName name="_xlnm.Print_Titles" localSheetId="12">'6月'!$4:$8</definedName>
    <definedName name="Z_6B664FCB_B6A3_11D6_BAB9_00E0008ED6BB_.wvu.PrintTitles" localSheetId="12" hidden="1">'6月'!$3:$5</definedName>
    <definedName name="Z_ADD59BE7_B9CD_11D6_BAB9_00E0008ED6BB_.wvu.PrintTitles" localSheetId="12" hidden="1">'6月'!$3:$5</definedName>
    <definedName name="Z_6B664FC7_B6A3_11D6_BAB9_00E0008ED6BB_.wvu.PrintArea" localSheetId="12" hidden="1">'6月'!$A$3:$T$84</definedName>
    <definedName name="Z_6B664FD4_B6A3_11D6_BAB9_00E0008ED6BB_.wvu.PrintTitles" localSheetId="12" hidden="1">'6月'!$3:$5</definedName>
    <definedName name="Z_6B664FC7_B6A3_11D6_BAB9_00E0008ED6BB_.wvu.PrintTitles" localSheetId="12" hidden="1">'6月'!$3:$5</definedName>
    <definedName name="Z_6B664FC8_B6A3_11D6_BAB9_00E0008ED6BB_.wvu.PrintArea" localSheetId="12" hidden="1">#REF!</definedName>
    <definedName name="Z_6B664FC8_B6A3_11D6_BAB9_00E0008ED6BB_.wvu.PrintTitles" localSheetId="12" hidden="1">'6月'!$3:$5</definedName>
    <definedName name="Z_6B664FCA_B6A3_11D6_BAB9_00E0008ED6BB_.wvu.PrintArea" localSheetId="12" hidden="1">#REF!</definedName>
    <definedName name="Z_6B664FCA_B6A3_11D6_BAB9_00E0008ED6BB_.wvu.PrintTitles" localSheetId="12" hidden="1">'6月'!$3:$5</definedName>
    <definedName name="Z_6B664FCC_B6A3_11D6_BAB9_00E0008ED6BB_.wvu.PrintArea" localSheetId="12" hidden="1">#REF!</definedName>
    <definedName name="Z_6B664FCC_B6A3_11D6_BAB9_00E0008ED6BB_.wvu.PrintTitles" localSheetId="12" hidden="1">'6月'!$3:$5</definedName>
    <definedName name="Z_6B664FCE_B6A3_11D6_BAB9_00E0008ED6BB_.wvu.PrintArea" localSheetId="12" hidden="1">#REF!</definedName>
    <definedName name="Z_6B664FCE_B6A3_11D6_BAB9_00E0008ED6BB_.wvu.PrintTitles" localSheetId="12" hidden="1">'6月'!$3:$5</definedName>
    <definedName name="Z_6B664FCF_B6A3_11D6_BAB9_00E0008ED6BB_.wvu.PrintArea" localSheetId="12" hidden="1">#REF!</definedName>
    <definedName name="Z_ADD59BE3_B9CD_11D6_BAB9_00E0008ED6BB_.wvu.PrintArea" localSheetId="12" hidden="1">#REF!</definedName>
    <definedName name="Z_6B664FCF_B6A3_11D6_BAB9_00E0008ED6BB_.wvu.PrintTitles" localSheetId="12" hidden="1">'6月'!$3:$5</definedName>
    <definedName name="Z_ADD59BE3_B9CD_11D6_BAB9_00E0008ED6BB_.wvu.PrintTitles" localSheetId="12" hidden="1">'6月'!$3:$5</definedName>
    <definedName name="Z_6B664FD0_B6A3_11D6_BAB9_00E0008ED6BB_.wvu.PrintArea" localSheetId="12" hidden="1">#REF!</definedName>
    <definedName name="Z_6B664FD0_B6A3_11D6_BAB9_00E0008ED6BB_.wvu.PrintTitles" localSheetId="12" hidden="1">'6月'!$3:$5</definedName>
    <definedName name="Z_6B664FD1_B6A3_11D6_BAB9_00E0008ED6BB_.wvu.PrintArea" localSheetId="12" hidden="1">#REF!</definedName>
    <definedName name="Z_6B664FD1_B6A3_11D6_BAB9_00E0008ED6BB_.wvu.PrintTitles" localSheetId="12" hidden="1">'6月'!$3:$5</definedName>
    <definedName name="Z_6B664FD3_B6A3_11D6_BAB9_00E0008ED6BB_.wvu.PrintArea" localSheetId="12" hidden="1">#REF!</definedName>
    <definedName name="Z_6B664FD3_B6A3_11D6_BAB9_00E0008ED6BB_.wvu.PrintTitles" localSheetId="12" hidden="1">'6月'!$3:$5</definedName>
    <definedName name="Z_6B664FD4_B6A3_11D6_BAB9_00E0008ED6BB_.wvu.PrintArea" localSheetId="12" hidden="1">#REF!</definedName>
    <definedName name="Z_ADD59BEB_B9CD_11D6_BAB9_00E0008ED6BB_.wvu.PrintTitles" localSheetId="12" hidden="1">'6月'!$3:$5</definedName>
    <definedName name="Z_6B664FD5_B6A3_11D6_BAB9_00E0008ED6BB_.wvu.PrintArea" localSheetId="12" hidden="1">#REF!</definedName>
    <definedName name="Z_6B664FD5_B6A3_11D6_BAB9_00E0008ED6BB_.wvu.PrintTitles" localSheetId="12" hidden="1">'6月'!$3:$5</definedName>
    <definedName name="Z_ADD59BE0_B9CD_11D6_BAB9_00E0008ED6BB_.wvu.PrintArea" localSheetId="12" hidden="1">#REF!</definedName>
    <definedName name="Z_ADD59BE0_B9CD_11D6_BAB9_00E0008ED6BB_.wvu.PrintTitles" localSheetId="12" hidden="1">'6月'!$3:$5</definedName>
    <definedName name="Z_ADD59BE1_B9CD_11D6_BAB9_00E0008ED6BB_.wvu.PrintArea" localSheetId="12" hidden="1">#REF!</definedName>
    <definedName name="Z_ADD59BE1_B9CD_11D6_BAB9_00E0008ED6BB_.wvu.PrintTitles" localSheetId="12" hidden="1">'6月'!$3:$5</definedName>
    <definedName name="Z_ADD59BE2_B9CD_11D6_BAB9_00E0008ED6BB_.wvu.PrintArea" localSheetId="12" hidden="1">#REF!</definedName>
    <definedName name="Z_ADD59BE2_B9CD_11D6_BAB9_00E0008ED6BB_.wvu.PrintTitles" localSheetId="12" hidden="1">'6月'!$3:$5</definedName>
    <definedName name="Z_ADD59BE4_B9CD_11D6_BAB9_00E0008ED6BB_.wvu.PrintArea" localSheetId="12" hidden="1">#REF!</definedName>
    <definedName name="Z_ADD59BE8_B9CD_11D6_BAB9_00E0008ED6BB_.wvu.PrintTitles" localSheetId="12" hidden="1">'6月'!$3:$5</definedName>
    <definedName name="Z_ADD59BE4_B9CD_11D6_BAB9_00E0008ED6BB_.wvu.PrintTitles" localSheetId="12" hidden="1">'6月'!$3:$5</definedName>
    <definedName name="Z_ADD59BE5_B9CD_11D6_BAB9_00E0008ED6BB_.wvu.PrintArea" localSheetId="12" hidden="1">#REF!</definedName>
    <definedName name="Z_ADD59BE9_B9CD_11D6_BAB9_00E0008ED6BB_.wvu.PrintTitles" localSheetId="12" hidden="1">'6月'!$3:$5</definedName>
    <definedName name="Z_ADD59BE5_B9CD_11D6_BAB9_00E0008ED6BB_.wvu.PrintTitles" localSheetId="12" hidden="1">'6月'!$3:$5</definedName>
    <definedName name="Z_ADD59BE6_B9CD_11D6_BAB9_00E0008ED6BB_.wvu.PrintArea" localSheetId="12" hidden="1">#REF!</definedName>
    <definedName name="Z_ADD59BE6_B9CD_11D6_BAB9_00E0008ED6BB_.wvu.PrintTitles" localSheetId="12" hidden="1">'6月'!$3:$5</definedName>
    <definedName name="Z_ADD59BE8_B9CD_11D6_BAB9_00E0008ED6BB_.wvu.PrintArea" localSheetId="12" hidden="1">#REF!</definedName>
    <definedName name="Z_ADD59BE9_B9CD_11D6_BAB9_00E0008ED6BB_.wvu.PrintArea" localSheetId="12" hidden="1">#REF!</definedName>
    <definedName name="Z_ADD59BEA_B9CD_11D6_BAB9_00E0008ED6BB_.wvu.PrintArea" localSheetId="12" hidden="1">#REF!</definedName>
    <definedName name="Z_ADD59BEA_B9CD_11D6_BAB9_00E0008ED6BB_.wvu.PrintTitles" localSheetId="12" hidden="1">'6月'!$3:$5</definedName>
    <definedName name="Z_ADD59BEB_B9CD_11D6_BAB9_00E0008ED6BB_.wvu.PrintArea" localSheetId="12" hidden="1">#REF!</definedName>
    <definedName name="Z_6B664FCB_B6A3_11D6_BAB9_00E0008ED6BB_.wvu.PrintArea" localSheetId="13" hidden="1">#REF!</definedName>
    <definedName name="_xlnm.Print_Area" localSheetId="13">'7月'!$A$1:$AB$86</definedName>
    <definedName name="Z_ADD59BE7_B9CD_11D6_BAB9_00E0008ED6BB_.wvu.PrintArea" localSheetId="13" hidden="1">#REF!</definedName>
    <definedName name="_xlnm.Print_Titles" localSheetId="13">'7月'!$4:$8</definedName>
    <definedName name="Z_6B664FCB_B6A3_11D6_BAB9_00E0008ED6BB_.wvu.PrintTitles" localSheetId="13" hidden="1">'7月'!$3:$5</definedName>
    <definedName name="Z_ADD59BE7_B9CD_11D6_BAB9_00E0008ED6BB_.wvu.PrintTitles" localSheetId="13" hidden="1">'7月'!$3:$5</definedName>
    <definedName name="Z_6B664FC7_B6A3_11D6_BAB9_00E0008ED6BB_.wvu.PrintArea" localSheetId="13" hidden="1">'7月'!$A$3:$T$84</definedName>
    <definedName name="Z_6B664FD4_B6A3_11D6_BAB9_00E0008ED6BB_.wvu.PrintTitles" localSheetId="13" hidden="1">'7月'!$3:$5</definedName>
    <definedName name="Z_6B664FC7_B6A3_11D6_BAB9_00E0008ED6BB_.wvu.PrintTitles" localSheetId="13" hidden="1">'7月'!$3:$5</definedName>
    <definedName name="Z_6B664FC8_B6A3_11D6_BAB9_00E0008ED6BB_.wvu.PrintArea" localSheetId="13" hidden="1">#REF!</definedName>
    <definedName name="Z_6B664FC8_B6A3_11D6_BAB9_00E0008ED6BB_.wvu.PrintTitles" localSheetId="13" hidden="1">'7月'!$3:$5</definedName>
    <definedName name="Z_6B664FCA_B6A3_11D6_BAB9_00E0008ED6BB_.wvu.PrintArea" localSheetId="13" hidden="1">#REF!</definedName>
    <definedName name="Z_6B664FCA_B6A3_11D6_BAB9_00E0008ED6BB_.wvu.PrintTitles" localSheetId="13" hidden="1">'7月'!$3:$5</definedName>
    <definedName name="Z_6B664FCC_B6A3_11D6_BAB9_00E0008ED6BB_.wvu.PrintArea" localSheetId="13" hidden="1">#REF!</definedName>
    <definedName name="Z_6B664FCC_B6A3_11D6_BAB9_00E0008ED6BB_.wvu.PrintTitles" localSheetId="13" hidden="1">'7月'!$3:$5</definedName>
    <definedName name="Z_6B664FCE_B6A3_11D6_BAB9_00E0008ED6BB_.wvu.PrintArea" localSheetId="13" hidden="1">#REF!</definedName>
    <definedName name="Z_6B664FCE_B6A3_11D6_BAB9_00E0008ED6BB_.wvu.PrintTitles" localSheetId="13" hidden="1">'7月'!$3:$5</definedName>
    <definedName name="Z_6B664FCF_B6A3_11D6_BAB9_00E0008ED6BB_.wvu.PrintArea" localSheetId="13" hidden="1">#REF!</definedName>
    <definedName name="Z_ADD59BE3_B9CD_11D6_BAB9_00E0008ED6BB_.wvu.PrintArea" localSheetId="13" hidden="1">#REF!</definedName>
    <definedName name="Z_6B664FCF_B6A3_11D6_BAB9_00E0008ED6BB_.wvu.PrintTitles" localSheetId="13" hidden="1">'7月'!$3:$5</definedName>
    <definedName name="Z_ADD59BE3_B9CD_11D6_BAB9_00E0008ED6BB_.wvu.PrintTitles" localSheetId="13" hidden="1">'7月'!$3:$5</definedName>
    <definedName name="Z_6B664FD0_B6A3_11D6_BAB9_00E0008ED6BB_.wvu.PrintArea" localSheetId="13" hidden="1">#REF!</definedName>
    <definedName name="Z_6B664FD0_B6A3_11D6_BAB9_00E0008ED6BB_.wvu.PrintTitles" localSheetId="13" hidden="1">'7月'!$3:$5</definedName>
    <definedName name="Z_6B664FD1_B6A3_11D6_BAB9_00E0008ED6BB_.wvu.PrintArea" localSheetId="13" hidden="1">#REF!</definedName>
    <definedName name="Z_6B664FD1_B6A3_11D6_BAB9_00E0008ED6BB_.wvu.PrintTitles" localSheetId="13" hidden="1">'7月'!$3:$5</definedName>
    <definedName name="Z_6B664FD3_B6A3_11D6_BAB9_00E0008ED6BB_.wvu.PrintArea" localSheetId="13" hidden="1">#REF!</definedName>
    <definedName name="Z_6B664FD3_B6A3_11D6_BAB9_00E0008ED6BB_.wvu.PrintTitles" localSheetId="13" hidden="1">'7月'!$3:$5</definedName>
    <definedName name="Z_6B664FD4_B6A3_11D6_BAB9_00E0008ED6BB_.wvu.PrintArea" localSheetId="13" hidden="1">#REF!</definedName>
    <definedName name="Z_ADD59BEB_B9CD_11D6_BAB9_00E0008ED6BB_.wvu.PrintTitles" localSheetId="13" hidden="1">'7月'!$3:$5</definedName>
    <definedName name="Z_6B664FD5_B6A3_11D6_BAB9_00E0008ED6BB_.wvu.PrintArea" localSheetId="13" hidden="1">#REF!</definedName>
    <definedName name="Z_6B664FD5_B6A3_11D6_BAB9_00E0008ED6BB_.wvu.PrintTitles" localSheetId="13" hidden="1">'7月'!$3:$5</definedName>
    <definedName name="Z_ADD59BE0_B9CD_11D6_BAB9_00E0008ED6BB_.wvu.PrintArea" localSheetId="13" hidden="1">#REF!</definedName>
    <definedName name="Z_ADD59BE0_B9CD_11D6_BAB9_00E0008ED6BB_.wvu.PrintTitles" localSheetId="13" hidden="1">'7月'!$3:$5</definedName>
    <definedName name="Z_ADD59BE1_B9CD_11D6_BAB9_00E0008ED6BB_.wvu.PrintArea" localSheetId="13" hidden="1">#REF!</definedName>
    <definedName name="Z_ADD59BE1_B9CD_11D6_BAB9_00E0008ED6BB_.wvu.PrintTitles" localSheetId="13" hidden="1">'7月'!$3:$5</definedName>
    <definedName name="Z_ADD59BE2_B9CD_11D6_BAB9_00E0008ED6BB_.wvu.PrintArea" localSheetId="13" hidden="1">#REF!</definedName>
    <definedName name="Z_ADD59BE2_B9CD_11D6_BAB9_00E0008ED6BB_.wvu.PrintTitles" localSheetId="13" hidden="1">'7月'!$3:$5</definedName>
    <definedName name="Z_ADD59BE4_B9CD_11D6_BAB9_00E0008ED6BB_.wvu.PrintArea" localSheetId="13" hidden="1">#REF!</definedName>
    <definedName name="Z_ADD59BE8_B9CD_11D6_BAB9_00E0008ED6BB_.wvu.PrintTitles" localSheetId="13" hidden="1">'7月'!$3:$5</definedName>
    <definedName name="Z_ADD59BE4_B9CD_11D6_BAB9_00E0008ED6BB_.wvu.PrintTitles" localSheetId="13" hidden="1">'7月'!$3:$5</definedName>
    <definedName name="Z_ADD59BE5_B9CD_11D6_BAB9_00E0008ED6BB_.wvu.PrintArea" localSheetId="13" hidden="1">#REF!</definedName>
    <definedName name="Z_ADD59BE9_B9CD_11D6_BAB9_00E0008ED6BB_.wvu.PrintTitles" localSheetId="13" hidden="1">'7月'!$3:$5</definedName>
    <definedName name="Z_ADD59BE5_B9CD_11D6_BAB9_00E0008ED6BB_.wvu.PrintTitles" localSheetId="13" hidden="1">'7月'!$3:$5</definedName>
    <definedName name="Z_ADD59BE6_B9CD_11D6_BAB9_00E0008ED6BB_.wvu.PrintArea" localSheetId="13" hidden="1">#REF!</definedName>
    <definedName name="Z_ADD59BE6_B9CD_11D6_BAB9_00E0008ED6BB_.wvu.PrintTitles" localSheetId="13" hidden="1">'7月'!$3:$5</definedName>
    <definedName name="Z_ADD59BE8_B9CD_11D6_BAB9_00E0008ED6BB_.wvu.PrintArea" localSheetId="13" hidden="1">#REF!</definedName>
    <definedName name="Z_ADD59BE9_B9CD_11D6_BAB9_00E0008ED6BB_.wvu.PrintArea" localSheetId="13" hidden="1">#REF!</definedName>
    <definedName name="Z_ADD59BEA_B9CD_11D6_BAB9_00E0008ED6BB_.wvu.PrintArea" localSheetId="13" hidden="1">#REF!</definedName>
    <definedName name="Z_ADD59BEA_B9CD_11D6_BAB9_00E0008ED6BB_.wvu.PrintTitles" localSheetId="13" hidden="1">'7月'!$3:$5</definedName>
    <definedName name="Z_ADD59BEB_B9CD_11D6_BAB9_00E0008ED6BB_.wvu.PrintArea" localSheetId="13" hidden="1">#REF!</definedName>
    <definedName name="Z_6B664FCB_B6A3_11D6_BAB9_00E0008ED6BB_.wvu.PrintArea" localSheetId="14" hidden="1">#REF!</definedName>
    <definedName name="_xlnm.Print_Area" localSheetId="14">'8月'!$A$1:$AB$86</definedName>
    <definedName name="Z_ADD59BE7_B9CD_11D6_BAB9_00E0008ED6BB_.wvu.PrintArea" localSheetId="14" hidden="1">#REF!</definedName>
    <definedName name="_xlnm.Print_Titles" localSheetId="14">'8月'!$4:$8</definedName>
    <definedName name="Z_6B664FCB_B6A3_11D6_BAB9_00E0008ED6BB_.wvu.PrintTitles" localSheetId="14" hidden="1">'8月'!$3:$5</definedName>
    <definedName name="Z_ADD59BE7_B9CD_11D6_BAB9_00E0008ED6BB_.wvu.PrintTitles" localSheetId="14" hidden="1">'8月'!$3:$5</definedName>
    <definedName name="Z_6B664FC7_B6A3_11D6_BAB9_00E0008ED6BB_.wvu.PrintArea" localSheetId="14" hidden="1">'8月'!$A$3:$T$84</definedName>
    <definedName name="Z_6B664FD4_B6A3_11D6_BAB9_00E0008ED6BB_.wvu.PrintTitles" localSheetId="14" hidden="1">'8月'!$3:$5</definedName>
    <definedName name="Z_6B664FC7_B6A3_11D6_BAB9_00E0008ED6BB_.wvu.PrintTitles" localSheetId="14" hidden="1">'8月'!$3:$5</definedName>
    <definedName name="Z_6B664FC8_B6A3_11D6_BAB9_00E0008ED6BB_.wvu.PrintArea" localSheetId="14" hidden="1">#REF!</definedName>
    <definedName name="Z_6B664FC8_B6A3_11D6_BAB9_00E0008ED6BB_.wvu.PrintTitles" localSheetId="14" hidden="1">'8月'!$3:$5</definedName>
    <definedName name="Z_6B664FCA_B6A3_11D6_BAB9_00E0008ED6BB_.wvu.PrintArea" localSheetId="14" hidden="1">#REF!</definedName>
    <definedName name="Z_6B664FCA_B6A3_11D6_BAB9_00E0008ED6BB_.wvu.PrintTitles" localSheetId="14" hidden="1">'8月'!$3:$5</definedName>
    <definedName name="Z_6B664FCC_B6A3_11D6_BAB9_00E0008ED6BB_.wvu.PrintArea" localSheetId="14" hidden="1">#REF!</definedName>
    <definedName name="Z_6B664FCC_B6A3_11D6_BAB9_00E0008ED6BB_.wvu.PrintTitles" localSheetId="14" hidden="1">'8月'!$3:$5</definedName>
    <definedName name="Z_6B664FCE_B6A3_11D6_BAB9_00E0008ED6BB_.wvu.PrintArea" localSheetId="14" hidden="1">#REF!</definedName>
    <definedName name="Z_6B664FCE_B6A3_11D6_BAB9_00E0008ED6BB_.wvu.PrintTitles" localSheetId="14" hidden="1">'8月'!$3:$5</definedName>
    <definedName name="Z_6B664FCF_B6A3_11D6_BAB9_00E0008ED6BB_.wvu.PrintArea" localSheetId="14" hidden="1">#REF!</definedName>
    <definedName name="Z_ADD59BE3_B9CD_11D6_BAB9_00E0008ED6BB_.wvu.PrintArea" localSheetId="14" hidden="1">#REF!</definedName>
    <definedName name="Z_6B664FCF_B6A3_11D6_BAB9_00E0008ED6BB_.wvu.PrintTitles" localSheetId="14" hidden="1">'8月'!$3:$5</definedName>
    <definedName name="Z_ADD59BE3_B9CD_11D6_BAB9_00E0008ED6BB_.wvu.PrintTitles" localSheetId="14" hidden="1">'8月'!$3:$5</definedName>
    <definedName name="Z_6B664FD0_B6A3_11D6_BAB9_00E0008ED6BB_.wvu.PrintArea" localSheetId="14" hidden="1">#REF!</definedName>
    <definedName name="Z_6B664FD0_B6A3_11D6_BAB9_00E0008ED6BB_.wvu.PrintTitles" localSheetId="14" hidden="1">'8月'!$3:$5</definedName>
    <definedName name="Z_6B664FD1_B6A3_11D6_BAB9_00E0008ED6BB_.wvu.PrintArea" localSheetId="14" hidden="1">#REF!</definedName>
    <definedName name="Z_6B664FD1_B6A3_11D6_BAB9_00E0008ED6BB_.wvu.PrintTitles" localSheetId="14" hidden="1">'8月'!$3:$5</definedName>
    <definedName name="Z_6B664FD3_B6A3_11D6_BAB9_00E0008ED6BB_.wvu.PrintArea" localSheetId="14" hidden="1">#REF!</definedName>
    <definedName name="Z_6B664FD3_B6A3_11D6_BAB9_00E0008ED6BB_.wvu.PrintTitles" localSheetId="14" hidden="1">'8月'!$3:$5</definedName>
    <definedName name="Z_6B664FD4_B6A3_11D6_BAB9_00E0008ED6BB_.wvu.PrintArea" localSheetId="14" hidden="1">#REF!</definedName>
    <definedName name="Z_ADD59BEB_B9CD_11D6_BAB9_00E0008ED6BB_.wvu.PrintTitles" localSheetId="14" hidden="1">'8月'!$3:$5</definedName>
    <definedName name="Z_6B664FD5_B6A3_11D6_BAB9_00E0008ED6BB_.wvu.PrintArea" localSheetId="14" hidden="1">#REF!</definedName>
    <definedName name="Z_6B664FD5_B6A3_11D6_BAB9_00E0008ED6BB_.wvu.PrintTitles" localSheetId="14" hidden="1">'8月'!$3:$5</definedName>
    <definedName name="Z_ADD59BE0_B9CD_11D6_BAB9_00E0008ED6BB_.wvu.PrintArea" localSheetId="14" hidden="1">#REF!</definedName>
    <definedName name="Z_ADD59BE0_B9CD_11D6_BAB9_00E0008ED6BB_.wvu.PrintTitles" localSheetId="14" hidden="1">'8月'!$3:$5</definedName>
    <definedName name="Z_ADD59BE1_B9CD_11D6_BAB9_00E0008ED6BB_.wvu.PrintArea" localSheetId="14" hidden="1">#REF!</definedName>
    <definedName name="Z_ADD59BE1_B9CD_11D6_BAB9_00E0008ED6BB_.wvu.PrintTitles" localSheetId="14" hidden="1">'8月'!$3:$5</definedName>
    <definedName name="Z_ADD59BE2_B9CD_11D6_BAB9_00E0008ED6BB_.wvu.PrintArea" localSheetId="14" hidden="1">#REF!</definedName>
    <definedName name="Z_ADD59BE2_B9CD_11D6_BAB9_00E0008ED6BB_.wvu.PrintTitles" localSheetId="14" hidden="1">'8月'!$3:$5</definedName>
    <definedName name="Z_ADD59BE4_B9CD_11D6_BAB9_00E0008ED6BB_.wvu.PrintArea" localSheetId="14" hidden="1">#REF!</definedName>
    <definedName name="Z_ADD59BE8_B9CD_11D6_BAB9_00E0008ED6BB_.wvu.PrintTitles" localSheetId="14" hidden="1">'8月'!$3:$5</definedName>
    <definedName name="Z_ADD59BE4_B9CD_11D6_BAB9_00E0008ED6BB_.wvu.PrintTitles" localSheetId="14" hidden="1">'8月'!$3:$5</definedName>
    <definedName name="Z_ADD59BE5_B9CD_11D6_BAB9_00E0008ED6BB_.wvu.PrintArea" localSheetId="14" hidden="1">#REF!</definedName>
    <definedName name="Z_ADD59BE9_B9CD_11D6_BAB9_00E0008ED6BB_.wvu.PrintTitles" localSheetId="14" hidden="1">'8月'!$3:$5</definedName>
    <definedName name="Z_ADD59BE5_B9CD_11D6_BAB9_00E0008ED6BB_.wvu.PrintTitles" localSheetId="14" hidden="1">'8月'!$3:$5</definedName>
    <definedName name="Z_ADD59BE6_B9CD_11D6_BAB9_00E0008ED6BB_.wvu.PrintArea" localSheetId="14" hidden="1">#REF!</definedName>
    <definedName name="Z_ADD59BE6_B9CD_11D6_BAB9_00E0008ED6BB_.wvu.PrintTitles" localSheetId="14" hidden="1">'8月'!$3:$5</definedName>
    <definedName name="Z_ADD59BE8_B9CD_11D6_BAB9_00E0008ED6BB_.wvu.PrintArea" localSheetId="14" hidden="1">#REF!</definedName>
    <definedName name="Z_ADD59BE9_B9CD_11D6_BAB9_00E0008ED6BB_.wvu.PrintArea" localSheetId="14" hidden="1">#REF!</definedName>
    <definedName name="Z_ADD59BEA_B9CD_11D6_BAB9_00E0008ED6BB_.wvu.PrintArea" localSheetId="14" hidden="1">#REF!</definedName>
    <definedName name="Z_ADD59BEA_B9CD_11D6_BAB9_00E0008ED6BB_.wvu.PrintTitles" localSheetId="14" hidden="1">'8月'!$3:$5</definedName>
    <definedName name="Z_ADD59BEB_B9CD_11D6_BAB9_00E0008ED6BB_.wvu.PrintArea" localSheetId="14" hidden="1">#REF!</definedName>
    <definedName name="Z_6B664FCB_B6A3_11D6_BAB9_00E0008ED6BB_.wvu.PrintArea" localSheetId="15" hidden="1">#REF!</definedName>
    <definedName name="_xlnm.Print_Area" localSheetId="15">'9月'!$A$1:$AB$86</definedName>
    <definedName name="Z_ADD59BE7_B9CD_11D6_BAB9_00E0008ED6BB_.wvu.PrintArea" localSheetId="15" hidden="1">#REF!</definedName>
    <definedName name="_xlnm.Print_Titles" localSheetId="15">'9月'!$4:$8</definedName>
    <definedName name="Z_6B664FCB_B6A3_11D6_BAB9_00E0008ED6BB_.wvu.PrintTitles" localSheetId="15" hidden="1">'9月'!$3:$5</definedName>
    <definedName name="Z_ADD59BE7_B9CD_11D6_BAB9_00E0008ED6BB_.wvu.PrintTitles" localSheetId="15" hidden="1">'9月'!$3:$5</definedName>
    <definedName name="Z_6B664FC7_B6A3_11D6_BAB9_00E0008ED6BB_.wvu.PrintArea" localSheetId="15" hidden="1">'9月'!$A$3:$T$84</definedName>
    <definedName name="Z_6B664FD4_B6A3_11D6_BAB9_00E0008ED6BB_.wvu.PrintTitles" localSheetId="15" hidden="1">'9月'!$3:$5</definedName>
    <definedName name="Z_6B664FC7_B6A3_11D6_BAB9_00E0008ED6BB_.wvu.PrintTitles" localSheetId="15" hidden="1">'9月'!$3:$5</definedName>
    <definedName name="Z_6B664FC8_B6A3_11D6_BAB9_00E0008ED6BB_.wvu.PrintArea" localSheetId="15" hidden="1">#REF!</definedName>
    <definedName name="Z_6B664FC8_B6A3_11D6_BAB9_00E0008ED6BB_.wvu.PrintTitles" localSheetId="15" hidden="1">'9月'!$3:$5</definedName>
    <definedName name="Z_6B664FCA_B6A3_11D6_BAB9_00E0008ED6BB_.wvu.PrintArea" localSheetId="15" hidden="1">#REF!</definedName>
    <definedName name="Z_6B664FCA_B6A3_11D6_BAB9_00E0008ED6BB_.wvu.PrintTitles" localSheetId="15" hidden="1">'9月'!$3:$5</definedName>
    <definedName name="Z_6B664FCC_B6A3_11D6_BAB9_00E0008ED6BB_.wvu.PrintArea" localSheetId="15" hidden="1">#REF!</definedName>
    <definedName name="Z_6B664FCC_B6A3_11D6_BAB9_00E0008ED6BB_.wvu.PrintTitles" localSheetId="15" hidden="1">'9月'!$3:$5</definedName>
    <definedName name="Z_6B664FCE_B6A3_11D6_BAB9_00E0008ED6BB_.wvu.PrintArea" localSheetId="15" hidden="1">#REF!</definedName>
    <definedName name="Z_6B664FCE_B6A3_11D6_BAB9_00E0008ED6BB_.wvu.PrintTitles" localSheetId="15" hidden="1">'9月'!$3:$5</definedName>
    <definedName name="Z_6B664FCF_B6A3_11D6_BAB9_00E0008ED6BB_.wvu.PrintArea" localSheetId="15" hidden="1">#REF!</definedName>
    <definedName name="Z_ADD59BE3_B9CD_11D6_BAB9_00E0008ED6BB_.wvu.PrintArea" localSheetId="15" hidden="1">#REF!</definedName>
    <definedName name="Z_6B664FCF_B6A3_11D6_BAB9_00E0008ED6BB_.wvu.PrintTitles" localSheetId="15" hidden="1">'9月'!$3:$5</definedName>
    <definedName name="Z_ADD59BE3_B9CD_11D6_BAB9_00E0008ED6BB_.wvu.PrintTitles" localSheetId="15" hidden="1">'9月'!$3:$5</definedName>
    <definedName name="Z_6B664FD0_B6A3_11D6_BAB9_00E0008ED6BB_.wvu.PrintArea" localSheetId="15" hidden="1">#REF!</definedName>
    <definedName name="Z_6B664FD0_B6A3_11D6_BAB9_00E0008ED6BB_.wvu.PrintTitles" localSheetId="15" hidden="1">'9月'!$3:$5</definedName>
    <definedName name="Z_6B664FD1_B6A3_11D6_BAB9_00E0008ED6BB_.wvu.PrintArea" localSheetId="15" hidden="1">#REF!</definedName>
    <definedName name="Z_6B664FD1_B6A3_11D6_BAB9_00E0008ED6BB_.wvu.PrintTitles" localSheetId="15" hidden="1">'9月'!$3:$5</definedName>
    <definedName name="Z_6B664FD3_B6A3_11D6_BAB9_00E0008ED6BB_.wvu.PrintArea" localSheetId="15" hidden="1">#REF!</definedName>
    <definedName name="Z_6B664FD3_B6A3_11D6_BAB9_00E0008ED6BB_.wvu.PrintTitles" localSheetId="15" hidden="1">'9月'!$3:$5</definedName>
    <definedName name="Z_6B664FD4_B6A3_11D6_BAB9_00E0008ED6BB_.wvu.PrintArea" localSheetId="15" hidden="1">#REF!</definedName>
    <definedName name="Z_ADD59BEB_B9CD_11D6_BAB9_00E0008ED6BB_.wvu.PrintTitles" localSheetId="15" hidden="1">'9月'!$3:$5</definedName>
    <definedName name="Z_6B664FD5_B6A3_11D6_BAB9_00E0008ED6BB_.wvu.PrintArea" localSheetId="15" hidden="1">#REF!</definedName>
    <definedName name="Z_6B664FD5_B6A3_11D6_BAB9_00E0008ED6BB_.wvu.PrintTitles" localSheetId="15" hidden="1">'9月'!$3:$5</definedName>
    <definedName name="Z_ADD59BE0_B9CD_11D6_BAB9_00E0008ED6BB_.wvu.PrintArea" localSheetId="15" hidden="1">#REF!</definedName>
    <definedName name="Z_ADD59BE0_B9CD_11D6_BAB9_00E0008ED6BB_.wvu.PrintTitles" localSheetId="15" hidden="1">'9月'!$3:$5</definedName>
    <definedName name="Z_ADD59BE1_B9CD_11D6_BAB9_00E0008ED6BB_.wvu.PrintArea" localSheetId="15" hidden="1">#REF!</definedName>
    <definedName name="Z_ADD59BE1_B9CD_11D6_BAB9_00E0008ED6BB_.wvu.PrintTitles" localSheetId="15" hidden="1">'9月'!$3:$5</definedName>
    <definedName name="Z_ADD59BE2_B9CD_11D6_BAB9_00E0008ED6BB_.wvu.PrintArea" localSheetId="15" hidden="1">#REF!</definedName>
    <definedName name="Z_ADD59BE2_B9CD_11D6_BAB9_00E0008ED6BB_.wvu.PrintTitles" localSheetId="15" hidden="1">'9月'!$3:$5</definedName>
    <definedName name="Z_ADD59BE4_B9CD_11D6_BAB9_00E0008ED6BB_.wvu.PrintArea" localSheetId="15" hidden="1">#REF!</definedName>
    <definedName name="Z_ADD59BE8_B9CD_11D6_BAB9_00E0008ED6BB_.wvu.PrintTitles" localSheetId="15" hidden="1">'9月'!$3:$5</definedName>
    <definedName name="Z_ADD59BE4_B9CD_11D6_BAB9_00E0008ED6BB_.wvu.PrintTitles" localSheetId="15" hidden="1">'9月'!$3:$5</definedName>
    <definedName name="Z_ADD59BE5_B9CD_11D6_BAB9_00E0008ED6BB_.wvu.PrintArea" localSheetId="15" hidden="1">#REF!</definedName>
    <definedName name="Z_ADD59BE9_B9CD_11D6_BAB9_00E0008ED6BB_.wvu.PrintTitles" localSheetId="15" hidden="1">'9月'!$3:$5</definedName>
    <definedName name="Z_ADD59BE5_B9CD_11D6_BAB9_00E0008ED6BB_.wvu.PrintTitles" localSheetId="15" hidden="1">'9月'!$3:$5</definedName>
    <definedName name="Z_ADD59BE6_B9CD_11D6_BAB9_00E0008ED6BB_.wvu.PrintArea" localSheetId="15" hidden="1">#REF!</definedName>
    <definedName name="Z_ADD59BE6_B9CD_11D6_BAB9_00E0008ED6BB_.wvu.PrintTitles" localSheetId="15" hidden="1">'9月'!$3:$5</definedName>
    <definedName name="Z_ADD59BE8_B9CD_11D6_BAB9_00E0008ED6BB_.wvu.PrintArea" localSheetId="15" hidden="1">#REF!</definedName>
    <definedName name="Z_ADD59BE9_B9CD_11D6_BAB9_00E0008ED6BB_.wvu.PrintArea" localSheetId="15" hidden="1">#REF!</definedName>
    <definedName name="Z_ADD59BEA_B9CD_11D6_BAB9_00E0008ED6BB_.wvu.PrintArea" localSheetId="15" hidden="1">#REF!</definedName>
    <definedName name="Z_ADD59BEA_B9CD_11D6_BAB9_00E0008ED6BB_.wvu.PrintTitles" localSheetId="15" hidden="1">'9月'!$3:$5</definedName>
    <definedName name="Z_ADD59BEB_B9CD_11D6_BAB9_00E0008ED6BB_.wvu.PrintArea" localSheetId="15" hidden="1">#REF!</definedName>
    <definedName name="Z_6B664FCB_B6A3_11D6_BAB9_00E0008ED6BB_.wvu.PrintArea" localSheetId="16" hidden="1">#REF!</definedName>
    <definedName name="_xlnm.Print_Area" localSheetId="16">'10月'!$A$1:$AB$86</definedName>
    <definedName name="Z_ADD59BE7_B9CD_11D6_BAB9_00E0008ED6BB_.wvu.PrintArea" localSheetId="16" hidden="1">#REF!</definedName>
    <definedName name="_xlnm.Print_Titles" localSheetId="16">'10月'!$4:$8</definedName>
    <definedName name="Z_6B664FCB_B6A3_11D6_BAB9_00E0008ED6BB_.wvu.PrintTitles" localSheetId="16" hidden="1">'10月'!$3:$5</definedName>
    <definedName name="Z_ADD59BE7_B9CD_11D6_BAB9_00E0008ED6BB_.wvu.PrintTitles" localSheetId="16" hidden="1">'10月'!$3:$5</definedName>
    <definedName name="Z_6B664FC7_B6A3_11D6_BAB9_00E0008ED6BB_.wvu.PrintArea" localSheetId="16" hidden="1">'10月'!$A$3:$T$84</definedName>
    <definedName name="Z_6B664FD4_B6A3_11D6_BAB9_00E0008ED6BB_.wvu.PrintTitles" localSheetId="16" hidden="1">'10月'!$3:$5</definedName>
    <definedName name="Z_6B664FC7_B6A3_11D6_BAB9_00E0008ED6BB_.wvu.PrintTitles" localSheetId="16" hidden="1">'10月'!$3:$5</definedName>
    <definedName name="Z_6B664FC8_B6A3_11D6_BAB9_00E0008ED6BB_.wvu.PrintArea" localSheetId="16" hidden="1">#REF!</definedName>
    <definedName name="Z_6B664FC8_B6A3_11D6_BAB9_00E0008ED6BB_.wvu.PrintTitles" localSheetId="16" hidden="1">'10月'!$3:$5</definedName>
    <definedName name="Z_6B664FCA_B6A3_11D6_BAB9_00E0008ED6BB_.wvu.PrintArea" localSheetId="16" hidden="1">#REF!</definedName>
    <definedName name="Z_6B664FCA_B6A3_11D6_BAB9_00E0008ED6BB_.wvu.PrintTitles" localSheetId="16" hidden="1">'10月'!$3:$5</definedName>
    <definedName name="Z_6B664FCC_B6A3_11D6_BAB9_00E0008ED6BB_.wvu.PrintArea" localSheetId="16" hidden="1">#REF!</definedName>
    <definedName name="Z_6B664FCC_B6A3_11D6_BAB9_00E0008ED6BB_.wvu.PrintTitles" localSheetId="16" hidden="1">'10月'!$3:$5</definedName>
    <definedName name="Z_6B664FCE_B6A3_11D6_BAB9_00E0008ED6BB_.wvu.PrintArea" localSheetId="16" hidden="1">#REF!</definedName>
    <definedName name="Z_6B664FCE_B6A3_11D6_BAB9_00E0008ED6BB_.wvu.PrintTitles" localSheetId="16" hidden="1">'10月'!$3:$5</definedName>
    <definedName name="Z_6B664FCF_B6A3_11D6_BAB9_00E0008ED6BB_.wvu.PrintArea" localSheetId="16" hidden="1">#REF!</definedName>
    <definedName name="Z_ADD59BE3_B9CD_11D6_BAB9_00E0008ED6BB_.wvu.PrintArea" localSheetId="16" hidden="1">#REF!</definedName>
    <definedName name="Z_6B664FCF_B6A3_11D6_BAB9_00E0008ED6BB_.wvu.PrintTitles" localSheetId="16" hidden="1">'10月'!$3:$5</definedName>
    <definedName name="Z_ADD59BE3_B9CD_11D6_BAB9_00E0008ED6BB_.wvu.PrintTitles" localSheetId="16" hidden="1">'10月'!$3:$5</definedName>
    <definedName name="Z_6B664FD0_B6A3_11D6_BAB9_00E0008ED6BB_.wvu.PrintArea" localSheetId="16" hidden="1">#REF!</definedName>
    <definedName name="Z_6B664FD0_B6A3_11D6_BAB9_00E0008ED6BB_.wvu.PrintTitles" localSheetId="16" hidden="1">'10月'!$3:$5</definedName>
    <definedName name="Z_6B664FD1_B6A3_11D6_BAB9_00E0008ED6BB_.wvu.PrintArea" localSheetId="16" hidden="1">#REF!</definedName>
    <definedName name="Z_6B664FD1_B6A3_11D6_BAB9_00E0008ED6BB_.wvu.PrintTitles" localSheetId="16" hidden="1">'10月'!$3:$5</definedName>
    <definedName name="Z_6B664FD3_B6A3_11D6_BAB9_00E0008ED6BB_.wvu.PrintArea" localSheetId="16" hidden="1">#REF!</definedName>
    <definedName name="Z_6B664FD3_B6A3_11D6_BAB9_00E0008ED6BB_.wvu.PrintTitles" localSheetId="16" hidden="1">'10月'!$3:$5</definedName>
    <definedName name="Z_6B664FD4_B6A3_11D6_BAB9_00E0008ED6BB_.wvu.PrintArea" localSheetId="16" hidden="1">#REF!</definedName>
    <definedName name="Z_ADD59BEB_B9CD_11D6_BAB9_00E0008ED6BB_.wvu.PrintTitles" localSheetId="16" hidden="1">'10月'!$3:$5</definedName>
    <definedName name="Z_6B664FD5_B6A3_11D6_BAB9_00E0008ED6BB_.wvu.PrintArea" localSheetId="16" hidden="1">#REF!</definedName>
    <definedName name="Z_6B664FD5_B6A3_11D6_BAB9_00E0008ED6BB_.wvu.PrintTitles" localSheetId="16" hidden="1">'10月'!$3:$5</definedName>
    <definedName name="Z_ADD59BE0_B9CD_11D6_BAB9_00E0008ED6BB_.wvu.PrintArea" localSheetId="16" hidden="1">#REF!</definedName>
    <definedName name="Z_ADD59BE0_B9CD_11D6_BAB9_00E0008ED6BB_.wvu.PrintTitles" localSheetId="16" hidden="1">'10月'!$3:$5</definedName>
    <definedName name="Z_ADD59BE1_B9CD_11D6_BAB9_00E0008ED6BB_.wvu.PrintArea" localSheetId="16" hidden="1">#REF!</definedName>
    <definedName name="Z_ADD59BE1_B9CD_11D6_BAB9_00E0008ED6BB_.wvu.PrintTitles" localSheetId="16" hidden="1">'10月'!$3:$5</definedName>
    <definedName name="Z_ADD59BE2_B9CD_11D6_BAB9_00E0008ED6BB_.wvu.PrintArea" localSheetId="16" hidden="1">#REF!</definedName>
    <definedName name="Z_ADD59BE2_B9CD_11D6_BAB9_00E0008ED6BB_.wvu.PrintTitles" localSheetId="16" hidden="1">'10月'!$3:$5</definedName>
    <definedName name="Z_ADD59BE4_B9CD_11D6_BAB9_00E0008ED6BB_.wvu.PrintArea" localSheetId="16" hidden="1">#REF!</definedName>
    <definedName name="Z_ADD59BE8_B9CD_11D6_BAB9_00E0008ED6BB_.wvu.PrintTitles" localSheetId="16" hidden="1">'10月'!$3:$5</definedName>
    <definedName name="Z_ADD59BE4_B9CD_11D6_BAB9_00E0008ED6BB_.wvu.PrintTitles" localSheetId="16" hidden="1">'10月'!$3:$5</definedName>
    <definedName name="Z_ADD59BE5_B9CD_11D6_BAB9_00E0008ED6BB_.wvu.PrintArea" localSheetId="16" hidden="1">#REF!</definedName>
    <definedName name="Z_ADD59BE9_B9CD_11D6_BAB9_00E0008ED6BB_.wvu.PrintTitles" localSheetId="16" hidden="1">'10月'!$3:$5</definedName>
    <definedName name="Z_ADD59BE5_B9CD_11D6_BAB9_00E0008ED6BB_.wvu.PrintTitles" localSheetId="16" hidden="1">'10月'!$3:$5</definedName>
    <definedName name="Z_ADD59BE6_B9CD_11D6_BAB9_00E0008ED6BB_.wvu.PrintArea" localSheetId="16" hidden="1">#REF!</definedName>
    <definedName name="Z_ADD59BE6_B9CD_11D6_BAB9_00E0008ED6BB_.wvu.PrintTitles" localSheetId="16" hidden="1">'10月'!$3:$5</definedName>
    <definedName name="Z_ADD59BE8_B9CD_11D6_BAB9_00E0008ED6BB_.wvu.PrintArea" localSheetId="16" hidden="1">#REF!</definedName>
    <definedName name="Z_ADD59BE9_B9CD_11D6_BAB9_00E0008ED6BB_.wvu.PrintArea" localSheetId="16" hidden="1">#REF!</definedName>
    <definedName name="Z_ADD59BEA_B9CD_11D6_BAB9_00E0008ED6BB_.wvu.PrintArea" localSheetId="16" hidden="1">#REF!</definedName>
    <definedName name="Z_ADD59BEA_B9CD_11D6_BAB9_00E0008ED6BB_.wvu.PrintTitles" localSheetId="16" hidden="1">'10月'!$3:$5</definedName>
    <definedName name="Z_ADD59BEB_B9CD_11D6_BAB9_00E0008ED6BB_.wvu.PrintArea" localSheetId="16" hidden="1">#REF!</definedName>
    <definedName name="Z_6B664FCB_B6A3_11D6_BAB9_00E0008ED6BB_.wvu.PrintArea" localSheetId="17" hidden="1">#REF!</definedName>
    <definedName name="_xlnm.Print_Area" localSheetId="17">'11月'!$A$1:$AB$86</definedName>
    <definedName name="Z_ADD59BE7_B9CD_11D6_BAB9_00E0008ED6BB_.wvu.PrintArea" localSheetId="17" hidden="1">#REF!</definedName>
    <definedName name="_xlnm.Print_Titles" localSheetId="17">'11月'!$4:$8</definedName>
    <definedName name="Z_6B664FCB_B6A3_11D6_BAB9_00E0008ED6BB_.wvu.PrintTitles" localSheetId="17" hidden="1">'11月'!$3:$5</definedName>
    <definedName name="Z_ADD59BE7_B9CD_11D6_BAB9_00E0008ED6BB_.wvu.PrintTitles" localSheetId="17" hidden="1">'11月'!$3:$5</definedName>
    <definedName name="Z_6B664FC7_B6A3_11D6_BAB9_00E0008ED6BB_.wvu.PrintArea" localSheetId="17" hidden="1">'11月'!$A$3:$T$84</definedName>
    <definedName name="Z_6B664FD4_B6A3_11D6_BAB9_00E0008ED6BB_.wvu.PrintTitles" localSheetId="17" hidden="1">'11月'!$3:$5</definedName>
    <definedName name="Z_6B664FC7_B6A3_11D6_BAB9_00E0008ED6BB_.wvu.PrintTitles" localSheetId="17" hidden="1">'11月'!$3:$5</definedName>
    <definedName name="Z_6B664FC8_B6A3_11D6_BAB9_00E0008ED6BB_.wvu.PrintArea" localSheetId="17" hidden="1">#REF!</definedName>
    <definedName name="Z_6B664FC8_B6A3_11D6_BAB9_00E0008ED6BB_.wvu.PrintTitles" localSheetId="17" hidden="1">'11月'!$3:$5</definedName>
    <definedName name="Z_6B664FCA_B6A3_11D6_BAB9_00E0008ED6BB_.wvu.PrintArea" localSheetId="17" hidden="1">#REF!</definedName>
    <definedName name="Z_6B664FCA_B6A3_11D6_BAB9_00E0008ED6BB_.wvu.PrintTitles" localSheetId="17" hidden="1">'11月'!$3:$5</definedName>
    <definedName name="Z_6B664FCC_B6A3_11D6_BAB9_00E0008ED6BB_.wvu.PrintArea" localSheetId="17" hidden="1">#REF!</definedName>
    <definedName name="Z_6B664FCC_B6A3_11D6_BAB9_00E0008ED6BB_.wvu.PrintTitles" localSheetId="17" hidden="1">'11月'!$3:$5</definedName>
    <definedName name="Z_6B664FCE_B6A3_11D6_BAB9_00E0008ED6BB_.wvu.PrintArea" localSheetId="17" hidden="1">#REF!</definedName>
    <definedName name="Z_6B664FCE_B6A3_11D6_BAB9_00E0008ED6BB_.wvu.PrintTitles" localSheetId="17" hidden="1">'11月'!$3:$5</definedName>
    <definedName name="Z_6B664FCF_B6A3_11D6_BAB9_00E0008ED6BB_.wvu.PrintArea" localSheetId="17" hidden="1">#REF!</definedName>
    <definedName name="Z_ADD59BE3_B9CD_11D6_BAB9_00E0008ED6BB_.wvu.PrintArea" localSheetId="17" hidden="1">#REF!</definedName>
    <definedName name="Z_6B664FCF_B6A3_11D6_BAB9_00E0008ED6BB_.wvu.PrintTitles" localSheetId="17" hidden="1">'11月'!$3:$5</definedName>
    <definedName name="Z_ADD59BE3_B9CD_11D6_BAB9_00E0008ED6BB_.wvu.PrintTitles" localSheetId="17" hidden="1">'11月'!$3:$5</definedName>
    <definedName name="Z_6B664FD0_B6A3_11D6_BAB9_00E0008ED6BB_.wvu.PrintArea" localSheetId="17" hidden="1">#REF!</definedName>
    <definedName name="Z_6B664FD0_B6A3_11D6_BAB9_00E0008ED6BB_.wvu.PrintTitles" localSheetId="17" hidden="1">'11月'!$3:$5</definedName>
    <definedName name="Z_6B664FD1_B6A3_11D6_BAB9_00E0008ED6BB_.wvu.PrintArea" localSheetId="17" hidden="1">#REF!</definedName>
    <definedName name="Z_6B664FD1_B6A3_11D6_BAB9_00E0008ED6BB_.wvu.PrintTitles" localSheetId="17" hidden="1">'11月'!$3:$5</definedName>
    <definedName name="Z_6B664FD3_B6A3_11D6_BAB9_00E0008ED6BB_.wvu.PrintArea" localSheetId="17" hidden="1">#REF!</definedName>
    <definedName name="Z_6B664FD3_B6A3_11D6_BAB9_00E0008ED6BB_.wvu.PrintTitles" localSheetId="17" hidden="1">'11月'!$3:$5</definedName>
    <definedName name="Z_6B664FD4_B6A3_11D6_BAB9_00E0008ED6BB_.wvu.PrintArea" localSheetId="17" hidden="1">#REF!</definedName>
    <definedName name="Z_ADD59BEB_B9CD_11D6_BAB9_00E0008ED6BB_.wvu.PrintTitles" localSheetId="17" hidden="1">'11月'!$3:$5</definedName>
    <definedName name="Z_6B664FD5_B6A3_11D6_BAB9_00E0008ED6BB_.wvu.PrintArea" localSheetId="17" hidden="1">#REF!</definedName>
    <definedName name="Z_6B664FD5_B6A3_11D6_BAB9_00E0008ED6BB_.wvu.PrintTitles" localSheetId="17" hidden="1">'11月'!$3:$5</definedName>
    <definedName name="Z_ADD59BE0_B9CD_11D6_BAB9_00E0008ED6BB_.wvu.PrintArea" localSheetId="17" hidden="1">#REF!</definedName>
    <definedName name="Z_ADD59BE0_B9CD_11D6_BAB9_00E0008ED6BB_.wvu.PrintTitles" localSheetId="17" hidden="1">'11月'!$3:$5</definedName>
    <definedName name="Z_ADD59BE1_B9CD_11D6_BAB9_00E0008ED6BB_.wvu.PrintArea" localSheetId="17" hidden="1">#REF!</definedName>
    <definedName name="Z_ADD59BE1_B9CD_11D6_BAB9_00E0008ED6BB_.wvu.PrintTitles" localSheetId="17" hidden="1">'11月'!$3:$5</definedName>
    <definedName name="Z_ADD59BE2_B9CD_11D6_BAB9_00E0008ED6BB_.wvu.PrintArea" localSheetId="17" hidden="1">#REF!</definedName>
    <definedName name="Z_ADD59BE2_B9CD_11D6_BAB9_00E0008ED6BB_.wvu.PrintTitles" localSheetId="17" hidden="1">'11月'!$3:$5</definedName>
    <definedName name="Z_ADD59BE4_B9CD_11D6_BAB9_00E0008ED6BB_.wvu.PrintArea" localSheetId="17" hidden="1">#REF!</definedName>
    <definedName name="Z_ADD59BE8_B9CD_11D6_BAB9_00E0008ED6BB_.wvu.PrintTitles" localSheetId="17" hidden="1">'11月'!$3:$5</definedName>
    <definedName name="Z_ADD59BE4_B9CD_11D6_BAB9_00E0008ED6BB_.wvu.PrintTitles" localSheetId="17" hidden="1">'11月'!$3:$5</definedName>
    <definedName name="Z_ADD59BE5_B9CD_11D6_BAB9_00E0008ED6BB_.wvu.PrintArea" localSheetId="17" hidden="1">#REF!</definedName>
    <definedName name="Z_ADD59BE9_B9CD_11D6_BAB9_00E0008ED6BB_.wvu.PrintTitles" localSheetId="17" hidden="1">'11月'!$3:$5</definedName>
    <definedName name="Z_ADD59BE5_B9CD_11D6_BAB9_00E0008ED6BB_.wvu.PrintTitles" localSheetId="17" hidden="1">'11月'!$3:$5</definedName>
    <definedName name="Z_ADD59BE6_B9CD_11D6_BAB9_00E0008ED6BB_.wvu.PrintArea" localSheetId="17" hidden="1">#REF!</definedName>
    <definedName name="Z_ADD59BE6_B9CD_11D6_BAB9_00E0008ED6BB_.wvu.PrintTitles" localSheetId="17" hidden="1">'11月'!$3:$5</definedName>
    <definedName name="Z_ADD59BE8_B9CD_11D6_BAB9_00E0008ED6BB_.wvu.PrintArea" localSheetId="17" hidden="1">#REF!</definedName>
    <definedName name="Z_ADD59BE9_B9CD_11D6_BAB9_00E0008ED6BB_.wvu.PrintArea" localSheetId="17" hidden="1">#REF!</definedName>
    <definedName name="Z_ADD59BEA_B9CD_11D6_BAB9_00E0008ED6BB_.wvu.PrintArea" localSheetId="17" hidden="1">#REF!</definedName>
    <definedName name="Z_ADD59BEA_B9CD_11D6_BAB9_00E0008ED6BB_.wvu.PrintTitles" localSheetId="17" hidden="1">'11月'!$3:$5</definedName>
    <definedName name="Z_ADD59BEB_B9CD_11D6_BAB9_00E0008ED6BB_.wvu.PrintArea" localSheetId="17" hidden="1">#REF!</definedName>
    <definedName name="Z_6B664FCB_B6A3_11D6_BAB9_00E0008ED6BB_.wvu.PrintArea" localSheetId="18" hidden="1">#REF!</definedName>
    <definedName name="_xlnm.Print_Area" localSheetId="18">'12月'!$A$1:$AB$86</definedName>
    <definedName name="Z_ADD59BE7_B9CD_11D6_BAB9_00E0008ED6BB_.wvu.PrintArea" localSheetId="18" hidden="1">#REF!</definedName>
    <definedName name="_xlnm.Print_Titles" localSheetId="18">'12月'!$4:$8</definedName>
    <definedName name="Z_6B664FCB_B6A3_11D6_BAB9_00E0008ED6BB_.wvu.PrintTitles" localSheetId="18" hidden="1">'12月'!$3:$5</definedName>
    <definedName name="Z_ADD59BE7_B9CD_11D6_BAB9_00E0008ED6BB_.wvu.PrintTitles" localSheetId="18" hidden="1">'12月'!$3:$5</definedName>
    <definedName name="Z_6B664FC7_B6A3_11D6_BAB9_00E0008ED6BB_.wvu.PrintArea" localSheetId="18" hidden="1">'12月'!$A$3:$T$84</definedName>
    <definedName name="Z_6B664FD4_B6A3_11D6_BAB9_00E0008ED6BB_.wvu.PrintTitles" localSheetId="18" hidden="1">'12月'!$3:$5</definedName>
    <definedName name="Z_6B664FC7_B6A3_11D6_BAB9_00E0008ED6BB_.wvu.PrintTitles" localSheetId="18" hidden="1">'12月'!$3:$5</definedName>
    <definedName name="Z_6B664FC8_B6A3_11D6_BAB9_00E0008ED6BB_.wvu.PrintArea" localSheetId="18" hidden="1">#REF!</definedName>
    <definedName name="Z_6B664FC8_B6A3_11D6_BAB9_00E0008ED6BB_.wvu.PrintTitles" localSheetId="18" hidden="1">'12月'!$3:$5</definedName>
    <definedName name="Z_6B664FCA_B6A3_11D6_BAB9_00E0008ED6BB_.wvu.PrintArea" localSheetId="18" hidden="1">#REF!</definedName>
    <definedName name="Z_6B664FCA_B6A3_11D6_BAB9_00E0008ED6BB_.wvu.PrintTitles" localSheetId="18" hidden="1">'12月'!$3:$5</definedName>
    <definedName name="Z_6B664FCC_B6A3_11D6_BAB9_00E0008ED6BB_.wvu.PrintArea" localSheetId="18" hidden="1">#REF!</definedName>
    <definedName name="Z_6B664FCC_B6A3_11D6_BAB9_00E0008ED6BB_.wvu.PrintTitles" localSheetId="18" hidden="1">'12月'!$3:$5</definedName>
    <definedName name="Z_6B664FCE_B6A3_11D6_BAB9_00E0008ED6BB_.wvu.PrintArea" localSheetId="18" hidden="1">#REF!</definedName>
    <definedName name="Z_6B664FCE_B6A3_11D6_BAB9_00E0008ED6BB_.wvu.PrintTitles" localSheetId="18" hidden="1">'12月'!$3:$5</definedName>
    <definedName name="Z_6B664FCF_B6A3_11D6_BAB9_00E0008ED6BB_.wvu.PrintArea" localSheetId="18" hidden="1">#REF!</definedName>
    <definedName name="Z_ADD59BE3_B9CD_11D6_BAB9_00E0008ED6BB_.wvu.PrintArea" localSheetId="18" hidden="1">#REF!</definedName>
    <definedName name="Z_6B664FCF_B6A3_11D6_BAB9_00E0008ED6BB_.wvu.PrintTitles" localSheetId="18" hidden="1">'12月'!$3:$5</definedName>
    <definedName name="Z_ADD59BE3_B9CD_11D6_BAB9_00E0008ED6BB_.wvu.PrintTitles" localSheetId="18" hidden="1">'12月'!$3:$5</definedName>
    <definedName name="Z_6B664FD0_B6A3_11D6_BAB9_00E0008ED6BB_.wvu.PrintArea" localSheetId="18" hidden="1">#REF!</definedName>
    <definedName name="Z_6B664FD0_B6A3_11D6_BAB9_00E0008ED6BB_.wvu.PrintTitles" localSheetId="18" hidden="1">'12月'!$3:$5</definedName>
    <definedName name="Z_6B664FD1_B6A3_11D6_BAB9_00E0008ED6BB_.wvu.PrintArea" localSheetId="18" hidden="1">#REF!</definedName>
    <definedName name="Z_6B664FD1_B6A3_11D6_BAB9_00E0008ED6BB_.wvu.PrintTitles" localSheetId="18" hidden="1">'12月'!$3:$5</definedName>
    <definedName name="Z_6B664FD3_B6A3_11D6_BAB9_00E0008ED6BB_.wvu.PrintArea" localSheetId="18" hidden="1">#REF!</definedName>
    <definedName name="Z_6B664FD3_B6A3_11D6_BAB9_00E0008ED6BB_.wvu.PrintTitles" localSheetId="18" hidden="1">'12月'!$3:$5</definedName>
    <definedName name="Z_6B664FD4_B6A3_11D6_BAB9_00E0008ED6BB_.wvu.PrintArea" localSheetId="18" hidden="1">#REF!</definedName>
    <definedName name="Z_ADD59BEB_B9CD_11D6_BAB9_00E0008ED6BB_.wvu.PrintTitles" localSheetId="18" hidden="1">'12月'!$3:$5</definedName>
    <definedName name="Z_6B664FD5_B6A3_11D6_BAB9_00E0008ED6BB_.wvu.PrintArea" localSheetId="18" hidden="1">#REF!</definedName>
    <definedName name="Z_6B664FD5_B6A3_11D6_BAB9_00E0008ED6BB_.wvu.PrintTitles" localSheetId="18" hidden="1">'12月'!$3:$5</definedName>
    <definedName name="Z_ADD59BE0_B9CD_11D6_BAB9_00E0008ED6BB_.wvu.PrintArea" localSheetId="18" hidden="1">#REF!</definedName>
    <definedName name="Z_ADD59BE0_B9CD_11D6_BAB9_00E0008ED6BB_.wvu.PrintTitles" localSheetId="18" hidden="1">'12月'!$3:$5</definedName>
    <definedName name="Z_ADD59BE1_B9CD_11D6_BAB9_00E0008ED6BB_.wvu.PrintArea" localSheetId="18" hidden="1">#REF!</definedName>
    <definedName name="Z_ADD59BE1_B9CD_11D6_BAB9_00E0008ED6BB_.wvu.PrintTitles" localSheetId="18" hidden="1">'12月'!$3:$5</definedName>
    <definedName name="Z_ADD59BE2_B9CD_11D6_BAB9_00E0008ED6BB_.wvu.PrintArea" localSheetId="18" hidden="1">#REF!</definedName>
    <definedName name="Z_ADD59BE2_B9CD_11D6_BAB9_00E0008ED6BB_.wvu.PrintTitles" localSheetId="18" hidden="1">'12月'!$3:$5</definedName>
    <definedName name="Z_ADD59BE4_B9CD_11D6_BAB9_00E0008ED6BB_.wvu.PrintArea" localSheetId="18" hidden="1">#REF!</definedName>
    <definedName name="Z_ADD59BE8_B9CD_11D6_BAB9_00E0008ED6BB_.wvu.PrintTitles" localSheetId="18" hidden="1">'12月'!$3:$5</definedName>
    <definedName name="Z_ADD59BE4_B9CD_11D6_BAB9_00E0008ED6BB_.wvu.PrintTitles" localSheetId="18" hidden="1">'12月'!$3:$5</definedName>
    <definedName name="Z_ADD59BE5_B9CD_11D6_BAB9_00E0008ED6BB_.wvu.PrintArea" localSheetId="18" hidden="1">#REF!</definedName>
    <definedName name="Z_ADD59BE9_B9CD_11D6_BAB9_00E0008ED6BB_.wvu.PrintTitles" localSheetId="18" hidden="1">'12月'!$3:$5</definedName>
    <definedName name="Z_ADD59BE5_B9CD_11D6_BAB9_00E0008ED6BB_.wvu.PrintTitles" localSheetId="18" hidden="1">'12月'!$3:$5</definedName>
    <definedName name="Z_ADD59BE6_B9CD_11D6_BAB9_00E0008ED6BB_.wvu.PrintArea" localSheetId="18" hidden="1">#REF!</definedName>
    <definedName name="Z_ADD59BE6_B9CD_11D6_BAB9_00E0008ED6BB_.wvu.PrintTitles" localSheetId="18" hidden="1">'12月'!$3:$5</definedName>
    <definedName name="Z_ADD59BE8_B9CD_11D6_BAB9_00E0008ED6BB_.wvu.PrintArea" localSheetId="18" hidden="1">#REF!</definedName>
    <definedName name="Z_ADD59BE9_B9CD_11D6_BAB9_00E0008ED6BB_.wvu.PrintArea" localSheetId="18" hidden="1">#REF!</definedName>
    <definedName name="Z_ADD59BEA_B9CD_11D6_BAB9_00E0008ED6BB_.wvu.PrintArea" localSheetId="18" hidden="1">#REF!</definedName>
    <definedName name="Z_ADD59BEA_B9CD_11D6_BAB9_00E0008ED6BB_.wvu.PrintTitles" localSheetId="18" hidden="1">'12月'!$3:$5</definedName>
    <definedName name="Z_ADD59BEB_B9CD_11D6_BAB9_00E0008ED6BB_.wvu.PrintArea" localSheetId="18" hidden="1">#REF!</definedName>
    <definedName name="Z_6B664FCB_B6A3_11D6_BAB9_00E0008ED6BB_.wvu.PrintArea" localSheetId="19" hidden="1">#REF!</definedName>
    <definedName name="_xlnm.Print_Area" localSheetId="19">'1月'!$A$1:$AB$86</definedName>
    <definedName name="Z_ADD59BE7_B9CD_11D6_BAB9_00E0008ED6BB_.wvu.PrintArea" localSheetId="19" hidden="1">#REF!</definedName>
    <definedName name="_xlnm.Print_Titles" localSheetId="19">'1月'!$4:$8</definedName>
    <definedName name="Z_6B664FCB_B6A3_11D6_BAB9_00E0008ED6BB_.wvu.PrintTitles" localSheetId="19" hidden="1">'1月'!$3:$5</definedName>
    <definedName name="Z_ADD59BE7_B9CD_11D6_BAB9_00E0008ED6BB_.wvu.PrintTitles" localSheetId="19" hidden="1">'1月'!$3:$5</definedName>
    <definedName name="Z_6B664FC7_B6A3_11D6_BAB9_00E0008ED6BB_.wvu.PrintArea" localSheetId="19" hidden="1">'1月'!$A$3:$T$84</definedName>
    <definedName name="Z_6B664FD4_B6A3_11D6_BAB9_00E0008ED6BB_.wvu.PrintTitles" localSheetId="19" hidden="1">'1月'!$3:$5</definedName>
    <definedName name="Z_6B664FC7_B6A3_11D6_BAB9_00E0008ED6BB_.wvu.PrintTitles" localSheetId="19" hidden="1">'1月'!$3:$5</definedName>
    <definedName name="Z_6B664FC8_B6A3_11D6_BAB9_00E0008ED6BB_.wvu.PrintArea" localSheetId="19" hidden="1">#REF!</definedName>
    <definedName name="Z_6B664FC8_B6A3_11D6_BAB9_00E0008ED6BB_.wvu.PrintTitles" localSheetId="19" hidden="1">'1月'!$3:$5</definedName>
    <definedName name="Z_6B664FCA_B6A3_11D6_BAB9_00E0008ED6BB_.wvu.PrintArea" localSheetId="19" hidden="1">#REF!</definedName>
    <definedName name="Z_6B664FCA_B6A3_11D6_BAB9_00E0008ED6BB_.wvu.PrintTitles" localSheetId="19" hidden="1">'1月'!$3:$5</definedName>
    <definedName name="Z_6B664FCC_B6A3_11D6_BAB9_00E0008ED6BB_.wvu.PrintArea" localSheetId="19" hidden="1">#REF!</definedName>
    <definedName name="Z_6B664FCC_B6A3_11D6_BAB9_00E0008ED6BB_.wvu.PrintTitles" localSheetId="19" hidden="1">'1月'!$3:$5</definedName>
    <definedName name="Z_6B664FCE_B6A3_11D6_BAB9_00E0008ED6BB_.wvu.PrintArea" localSheetId="19" hidden="1">#REF!</definedName>
    <definedName name="Z_6B664FCE_B6A3_11D6_BAB9_00E0008ED6BB_.wvu.PrintTitles" localSheetId="19" hidden="1">'1月'!$3:$5</definedName>
    <definedName name="Z_6B664FCF_B6A3_11D6_BAB9_00E0008ED6BB_.wvu.PrintArea" localSheetId="19" hidden="1">#REF!</definedName>
    <definedName name="Z_ADD59BE3_B9CD_11D6_BAB9_00E0008ED6BB_.wvu.PrintArea" localSheetId="19" hidden="1">#REF!</definedName>
    <definedName name="Z_6B664FCF_B6A3_11D6_BAB9_00E0008ED6BB_.wvu.PrintTitles" localSheetId="19" hidden="1">'1月'!$3:$5</definedName>
    <definedName name="Z_ADD59BE3_B9CD_11D6_BAB9_00E0008ED6BB_.wvu.PrintTitles" localSheetId="19" hidden="1">'1月'!$3:$5</definedName>
    <definedName name="Z_6B664FD0_B6A3_11D6_BAB9_00E0008ED6BB_.wvu.PrintArea" localSheetId="19" hidden="1">#REF!</definedName>
    <definedName name="Z_6B664FD0_B6A3_11D6_BAB9_00E0008ED6BB_.wvu.PrintTitles" localSheetId="19" hidden="1">'1月'!$3:$5</definedName>
    <definedName name="Z_6B664FD1_B6A3_11D6_BAB9_00E0008ED6BB_.wvu.PrintArea" localSheetId="19" hidden="1">#REF!</definedName>
    <definedName name="Z_6B664FD1_B6A3_11D6_BAB9_00E0008ED6BB_.wvu.PrintTitles" localSheetId="19" hidden="1">'1月'!$3:$5</definedName>
    <definedName name="Z_6B664FD3_B6A3_11D6_BAB9_00E0008ED6BB_.wvu.PrintArea" localSheetId="19" hidden="1">#REF!</definedName>
    <definedName name="Z_6B664FD3_B6A3_11D6_BAB9_00E0008ED6BB_.wvu.PrintTitles" localSheetId="19" hidden="1">'1月'!$3:$5</definedName>
    <definedName name="Z_6B664FD4_B6A3_11D6_BAB9_00E0008ED6BB_.wvu.PrintArea" localSheetId="19" hidden="1">#REF!</definedName>
    <definedName name="Z_ADD59BEB_B9CD_11D6_BAB9_00E0008ED6BB_.wvu.PrintTitles" localSheetId="19" hidden="1">'1月'!$3:$5</definedName>
    <definedName name="Z_6B664FD5_B6A3_11D6_BAB9_00E0008ED6BB_.wvu.PrintArea" localSheetId="19" hidden="1">#REF!</definedName>
    <definedName name="Z_6B664FD5_B6A3_11D6_BAB9_00E0008ED6BB_.wvu.PrintTitles" localSheetId="19" hidden="1">'1月'!$3:$5</definedName>
    <definedName name="Z_ADD59BE0_B9CD_11D6_BAB9_00E0008ED6BB_.wvu.PrintArea" localSheetId="19" hidden="1">#REF!</definedName>
    <definedName name="Z_ADD59BE0_B9CD_11D6_BAB9_00E0008ED6BB_.wvu.PrintTitles" localSheetId="19" hidden="1">'1月'!$3:$5</definedName>
    <definedName name="Z_ADD59BE1_B9CD_11D6_BAB9_00E0008ED6BB_.wvu.PrintArea" localSheetId="19" hidden="1">#REF!</definedName>
    <definedName name="Z_ADD59BE1_B9CD_11D6_BAB9_00E0008ED6BB_.wvu.PrintTitles" localSheetId="19" hidden="1">'1月'!$3:$5</definedName>
    <definedName name="Z_ADD59BE2_B9CD_11D6_BAB9_00E0008ED6BB_.wvu.PrintArea" localSheetId="19" hidden="1">#REF!</definedName>
    <definedName name="Z_ADD59BE2_B9CD_11D6_BAB9_00E0008ED6BB_.wvu.PrintTitles" localSheetId="19" hidden="1">'1月'!$3:$5</definedName>
    <definedName name="Z_ADD59BE4_B9CD_11D6_BAB9_00E0008ED6BB_.wvu.PrintArea" localSheetId="19" hidden="1">#REF!</definedName>
    <definedName name="Z_ADD59BE8_B9CD_11D6_BAB9_00E0008ED6BB_.wvu.PrintTitles" localSheetId="19" hidden="1">'1月'!$3:$5</definedName>
    <definedName name="Z_ADD59BE4_B9CD_11D6_BAB9_00E0008ED6BB_.wvu.PrintTitles" localSheetId="19" hidden="1">'1月'!$3:$5</definedName>
    <definedName name="Z_ADD59BE5_B9CD_11D6_BAB9_00E0008ED6BB_.wvu.PrintArea" localSheetId="19" hidden="1">#REF!</definedName>
    <definedName name="Z_ADD59BE9_B9CD_11D6_BAB9_00E0008ED6BB_.wvu.PrintTitles" localSheetId="19" hidden="1">'1月'!$3:$5</definedName>
    <definedName name="Z_ADD59BE5_B9CD_11D6_BAB9_00E0008ED6BB_.wvu.PrintTitles" localSheetId="19" hidden="1">'1月'!$3:$5</definedName>
    <definedName name="Z_ADD59BE6_B9CD_11D6_BAB9_00E0008ED6BB_.wvu.PrintArea" localSheetId="19" hidden="1">#REF!</definedName>
    <definedName name="Z_ADD59BE6_B9CD_11D6_BAB9_00E0008ED6BB_.wvu.PrintTitles" localSheetId="19" hidden="1">'1月'!$3:$5</definedName>
    <definedName name="Z_ADD59BE8_B9CD_11D6_BAB9_00E0008ED6BB_.wvu.PrintArea" localSheetId="19" hidden="1">#REF!</definedName>
    <definedName name="Z_ADD59BE9_B9CD_11D6_BAB9_00E0008ED6BB_.wvu.PrintArea" localSheetId="19" hidden="1">#REF!</definedName>
    <definedName name="Z_ADD59BEA_B9CD_11D6_BAB9_00E0008ED6BB_.wvu.PrintArea" localSheetId="19" hidden="1">#REF!</definedName>
    <definedName name="Z_ADD59BEA_B9CD_11D6_BAB9_00E0008ED6BB_.wvu.PrintTitles" localSheetId="19" hidden="1">'1月'!$3:$5</definedName>
    <definedName name="Z_ADD59BEB_B9CD_11D6_BAB9_00E0008ED6BB_.wvu.PrintArea" localSheetId="19" hidden="1">#REF!</definedName>
    <definedName name="Z_6B664FCB_B6A3_11D6_BAB9_00E0008ED6BB_.wvu.PrintArea" localSheetId="20" hidden="1">#REF!</definedName>
    <definedName name="_xlnm.Print_Area" localSheetId="20">'2月'!$A$1:$AB$86</definedName>
    <definedName name="Z_ADD59BE7_B9CD_11D6_BAB9_00E0008ED6BB_.wvu.PrintArea" localSheetId="20" hidden="1">#REF!</definedName>
    <definedName name="_xlnm.Print_Titles" localSheetId="20">'2月'!$4:$8</definedName>
    <definedName name="Z_6B664FCB_B6A3_11D6_BAB9_00E0008ED6BB_.wvu.PrintTitles" localSheetId="20" hidden="1">'2月'!$3:$5</definedName>
    <definedName name="Z_ADD59BE7_B9CD_11D6_BAB9_00E0008ED6BB_.wvu.PrintTitles" localSheetId="20" hidden="1">'2月'!$3:$5</definedName>
    <definedName name="Z_6B664FC7_B6A3_11D6_BAB9_00E0008ED6BB_.wvu.PrintArea" localSheetId="20" hidden="1">'2月'!$A$3:$T$84</definedName>
    <definedName name="Z_6B664FD4_B6A3_11D6_BAB9_00E0008ED6BB_.wvu.PrintTitles" localSheetId="20" hidden="1">'2月'!$3:$5</definedName>
    <definedName name="Z_6B664FC7_B6A3_11D6_BAB9_00E0008ED6BB_.wvu.PrintTitles" localSheetId="20" hidden="1">'2月'!$3:$5</definedName>
    <definedName name="Z_6B664FC8_B6A3_11D6_BAB9_00E0008ED6BB_.wvu.PrintArea" localSheetId="20" hidden="1">#REF!</definedName>
    <definedName name="Z_6B664FC8_B6A3_11D6_BAB9_00E0008ED6BB_.wvu.PrintTitles" localSheetId="20" hidden="1">'2月'!$3:$5</definedName>
    <definedName name="Z_6B664FCA_B6A3_11D6_BAB9_00E0008ED6BB_.wvu.PrintArea" localSheetId="20" hidden="1">#REF!</definedName>
    <definedName name="Z_6B664FCA_B6A3_11D6_BAB9_00E0008ED6BB_.wvu.PrintTitles" localSheetId="20" hidden="1">'2月'!$3:$5</definedName>
    <definedName name="Z_6B664FCC_B6A3_11D6_BAB9_00E0008ED6BB_.wvu.PrintArea" localSheetId="20" hidden="1">#REF!</definedName>
    <definedName name="Z_6B664FCC_B6A3_11D6_BAB9_00E0008ED6BB_.wvu.PrintTitles" localSheetId="20" hidden="1">'2月'!$3:$5</definedName>
    <definedName name="Z_6B664FCE_B6A3_11D6_BAB9_00E0008ED6BB_.wvu.PrintArea" localSheetId="20" hidden="1">#REF!</definedName>
    <definedName name="Z_6B664FCE_B6A3_11D6_BAB9_00E0008ED6BB_.wvu.PrintTitles" localSheetId="20" hidden="1">'2月'!$3:$5</definedName>
    <definedName name="Z_6B664FCF_B6A3_11D6_BAB9_00E0008ED6BB_.wvu.PrintArea" localSheetId="20" hidden="1">#REF!</definedName>
    <definedName name="Z_ADD59BE3_B9CD_11D6_BAB9_00E0008ED6BB_.wvu.PrintArea" localSheetId="20" hidden="1">#REF!</definedName>
    <definedName name="Z_6B664FCF_B6A3_11D6_BAB9_00E0008ED6BB_.wvu.PrintTitles" localSheetId="20" hidden="1">'2月'!$3:$5</definedName>
    <definedName name="Z_ADD59BE3_B9CD_11D6_BAB9_00E0008ED6BB_.wvu.PrintTitles" localSheetId="20" hidden="1">'2月'!$3:$5</definedName>
    <definedName name="Z_6B664FD0_B6A3_11D6_BAB9_00E0008ED6BB_.wvu.PrintArea" localSheetId="20" hidden="1">#REF!</definedName>
    <definedName name="Z_6B664FD0_B6A3_11D6_BAB9_00E0008ED6BB_.wvu.PrintTitles" localSheetId="20" hidden="1">'2月'!$3:$5</definedName>
    <definedName name="Z_6B664FD1_B6A3_11D6_BAB9_00E0008ED6BB_.wvu.PrintArea" localSheetId="20" hidden="1">#REF!</definedName>
    <definedName name="Z_6B664FD1_B6A3_11D6_BAB9_00E0008ED6BB_.wvu.PrintTitles" localSheetId="20" hidden="1">'2月'!$3:$5</definedName>
    <definedName name="Z_6B664FD3_B6A3_11D6_BAB9_00E0008ED6BB_.wvu.PrintArea" localSheetId="20" hidden="1">#REF!</definedName>
    <definedName name="Z_6B664FD3_B6A3_11D6_BAB9_00E0008ED6BB_.wvu.PrintTitles" localSheetId="20" hidden="1">'2月'!$3:$5</definedName>
    <definedName name="Z_6B664FD4_B6A3_11D6_BAB9_00E0008ED6BB_.wvu.PrintArea" localSheetId="20" hidden="1">#REF!</definedName>
    <definedName name="Z_ADD59BEB_B9CD_11D6_BAB9_00E0008ED6BB_.wvu.PrintTitles" localSheetId="20" hidden="1">'2月'!$3:$5</definedName>
    <definedName name="Z_6B664FD5_B6A3_11D6_BAB9_00E0008ED6BB_.wvu.PrintArea" localSheetId="20" hidden="1">#REF!</definedName>
    <definedName name="Z_6B664FD5_B6A3_11D6_BAB9_00E0008ED6BB_.wvu.PrintTitles" localSheetId="20" hidden="1">'2月'!$3:$5</definedName>
    <definedName name="Z_ADD59BE0_B9CD_11D6_BAB9_00E0008ED6BB_.wvu.PrintArea" localSheetId="20" hidden="1">#REF!</definedName>
    <definedName name="Z_ADD59BE0_B9CD_11D6_BAB9_00E0008ED6BB_.wvu.PrintTitles" localSheetId="20" hidden="1">'2月'!$3:$5</definedName>
    <definedName name="Z_ADD59BE1_B9CD_11D6_BAB9_00E0008ED6BB_.wvu.PrintArea" localSheetId="20" hidden="1">#REF!</definedName>
    <definedName name="Z_ADD59BE1_B9CD_11D6_BAB9_00E0008ED6BB_.wvu.PrintTitles" localSheetId="20" hidden="1">'2月'!$3:$5</definedName>
    <definedName name="Z_ADD59BE2_B9CD_11D6_BAB9_00E0008ED6BB_.wvu.PrintArea" localSheetId="20" hidden="1">#REF!</definedName>
    <definedName name="Z_ADD59BE2_B9CD_11D6_BAB9_00E0008ED6BB_.wvu.PrintTitles" localSheetId="20" hidden="1">'2月'!$3:$5</definedName>
    <definedName name="Z_ADD59BE4_B9CD_11D6_BAB9_00E0008ED6BB_.wvu.PrintArea" localSheetId="20" hidden="1">#REF!</definedName>
    <definedName name="Z_ADD59BE8_B9CD_11D6_BAB9_00E0008ED6BB_.wvu.PrintTitles" localSheetId="20" hidden="1">'2月'!$3:$5</definedName>
    <definedName name="Z_ADD59BE4_B9CD_11D6_BAB9_00E0008ED6BB_.wvu.PrintTitles" localSheetId="20" hidden="1">'2月'!$3:$5</definedName>
    <definedName name="Z_ADD59BE5_B9CD_11D6_BAB9_00E0008ED6BB_.wvu.PrintArea" localSheetId="20" hidden="1">#REF!</definedName>
    <definedName name="Z_ADD59BE9_B9CD_11D6_BAB9_00E0008ED6BB_.wvu.PrintTitles" localSheetId="20" hidden="1">'2月'!$3:$5</definedName>
    <definedName name="Z_ADD59BE5_B9CD_11D6_BAB9_00E0008ED6BB_.wvu.PrintTitles" localSheetId="20" hidden="1">'2月'!$3:$5</definedName>
    <definedName name="Z_ADD59BE6_B9CD_11D6_BAB9_00E0008ED6BB_.wvu.PrintArea" localSheetId="20" hidden="1">#REF!</definedName>
    <definedName name="Z_ADD59BE6_B9CD_11D6_BAB9_00E0008ED6BB_.wvu.PrintTitles" localSheetId="20" hidden="1">'2月'!$3:$5</definedName>
    <definedName name="Z_ADD59BE8_B9CD_11D6_BAB9_00E0008ED6BB_.wvu.PrintArea" localSheetId="20" hidden="1">#REF!</definedName>
    <definedName name="Z_ADD59BE9_B9CD_11D6_BAB9_00E0008ED6BB_.wvu.PrintArea" localSheetId="20" hidden="1">#REF!</definedName>
    <definedName name="Z_ADD59BEA_B9CD_11D6_BAB9_00E0008ED6BB_.wvu.PrintArea" localSheetId="20" hidden="1">#REF!</definedName>
    <definedName name="Z_ADD59BEA_B9CD_11D6_BAB9_00E0008ED6BB_.wvu.PrintTitles" localSheetId="20" hidden="1">'2月'!$3:$5</definedName>
    <definedName name="Z_ADD59BEB_B9CD_11D6_BAB9_00E0008ED6BB_.wvu.PrintArea" localSheetId="20" hidden="1">#REF!</definedName>
    <definedName name="Z_6B664FCB_B6A3_11D6_BAB9_00E0008ED6BB_.wvu.PrintArea" localSheetId="21" hidden="1">#REF!</definedName>
    <definedName name="_xlnm.Print_Area" localSheetId="21">'3月'!$A$1:$AB$86</definedName>
    <definedName name="Z_ADD59BE7_B9CD_11D6_BAB9_00E0008ED6BB_.wvu.PrintArea" localSheetId="21" hidden="1">#REF!</definedName>
    <definedName name="_xlnm.Print_Titles" localSheetId="21">'3月'!$4:$8</definedName>
    <definedName name="Z_6B664FCB_B6A3_11D6_BAB9_00E0008ED6BB_.wvu.PrintTitles" localSheetId="21" hidden="1">'3月'!$3:$5</definedName>
    <definedName name="Z_ADD59BE7_B9CD_11D6_BAB9_00E0008ED6BB_.wvu.PrintTitles" localSheetId="21" hidden="1">'3月'!$3:$5</definedName>
    <definedName name="Z_6B664FC7_B6A3_11D6_BAB9_00E0008ED6BB_.wvu.PrintArea" localSheetId="21" hidden="1">'3月'!$A$3:$T$84</definedName>
    <definedName name="Z_6B664FD4_B6A3_11D6_BAB9_00E0008ED6BB_.wvu.PrintTitles" localSheetId="21" hidden="1">'3月'!$3:$5</definedName>
    <definedName name="Z_6B664FC7_B6A3_11D6_BAB9_00E0008ED6BB_.wvu.PrintTitles" localSheetId="21" hidden="1">'3月'!$3:$5</definedName>
    <definedName name="Z_6B664FC8_B6A3_11D6_BAB9_00E0008ED6BB_.wvu.PrintArea" localSheetId="21" hidden="1">#REF!</definedName>
    <definedName name="Z_6B664FC8_B6A3_11D6_BAB9_00E0008ED6BB_.wvu.PrintTitles" localSheetId="21" hidden="1">'3月'!$3:$5</definedName>
    <definedName name="Z_6B664FCA_B6A3_11D6_BAB9_00E0008ED6BB_.wvu.PrintArea" localSheetId="21" hidden="1">#REF!</definedName>
    <definedName name="Z_6B664FCA_B6A3_11D6_BAB9_00E0008ED6BB_.wvu.PrintTitles" localSheetId="21" hidden="1">'3月'!$3:$5</definedName>
    <definedName name="Z_6B664FCC_B6A3_11D6_BAB9_00E0008ED6BB_.wvu.PrintArea" localSheetId="21" hidden="1">#REF!</definedName>
    <definedName name="Z_6B664FCC_B6A3_11D6_BAB9_00E0008ED6BB_.wvu.PrintTitles" localSheetId="21" hidden="1">'3月'!$3:$5</definedName>
    <definedName name="Z_6B664FCE_B6A3_11D6_BAB9_00E0008ED6BB_.wvu.PrintArea" localSheetId="21" hidden="1">#REF!</definedName>
    <definedName name="Z_6B664FCE_B6A3_11D6_BAB9_00E0008ED6BB_.wvu.PrintTitles" localSheetId="21" hidden="1">'3月'!$3:$5</definedName>
    <definedName name="Z_6B664FCF_B6A3_11D6_BAB9_00E0008ED6BB_.wvu.PrintArea" localSheetId="21" hidden="1">#REF!</definedName>
    <definedName name="Z_ADD59BE3_B9CD_11D6_BAB9_00E0008ED6BB_.wvu.PrintArea" localSheetId="21" hidden="1">#REF!</definedName>
    <definedName name="Z_6B664FCF_B6A3_11D6_BAB9_00E0008ED6BB_.wvu.PrintTitles" localSheetId="21" hidden="1">'3月'!$3:$5</definedName>
    <definedName name="Z_ADD59BE3_B9CD_11D6_BAB9_00E0008ED6BB_.wvu.PrintTitles" localSheetId="21" hidden="1">'3月'!$3:$5</definedName>
    <definedName name="Z_6B664FD0_B6A3_11D6_BAB9_00E0008ED6BB_.wvu.PrintArea" localSheetId="21" hidden="1">#REF!</definedName>
    <definedName name="Z_6B664FD0_B6A3_11D6_BAB9_00E0008ED6BB_.wvu.PrintTitles" localSheetId="21" hidden="1">'3月'!$3:$5</definedName>
    <definedName name="Z_6B664FD1_B6A3_11D6_BAB9_00E0008ED6BB_.wvu.PrintArea" localSheetId="21" hidden="1">#REF!</definedName>
    <definedName name="Z_6B664FD1_B6A3_11D6_BAB9_00E0008ED6BB_.wvu.PrintTitles" localSheetId="21" hidden="1">'3月'!$3:$5</definedName>
    <definedName name="Z_6B664FD3_B6A3_11D6_BAB9_00E0008ED6BB_.wvu.PrintArea" localSheetId="21" hidden="1">#REF!</definedName>
    <definedName name="Z_6B664FD3_B6A3_11D6_BAB9_00E0008ED6BB_.wvu.PrintTitles" localSheetId="21" hidden="1">'3月'!$3:$5</definedName>
    <definedName name="Z_6B664FD4_B6A3_11D6_BAB9_00E0008ED6BB_.wvu.PrintArea" localSheetId="21" hidden="1">#REF!</definedName>
    <definedName name="Z_ADD59BEB_B9CD_11D6_BAB9_00E0008ED6BB_.wvu.PrintTitles" localSheetId="21" hidden="1">'3月'!$3:$5</definedName>
    <definedName name="Z_6B664FD5_B6A3_11D6_BAB9_00E0008ED6BB_.wvu.PrintArea" localSheetId="21" hidden="1">#REF!</definedName>
    <definedName name="Z_6B664FD5_B6A3_11D6_BAB9_00E0008ED6BB_.wvu.PrintTitles" localSheetId="21" hidden="1">'3月'!$3:$5</definedName>
    <definedName name="Z_ADD59BE0_B9CD_11D6_BAB9_00E0008ED6BB_.wvu.PrintArea" localSheetId="21" hidden="1">#REF!</definedName>
    <definedName name="Z_ADD59BE0_B9CD_11D6_BAB9_00E0008ED6BB_.wvu.PrintTitles" localSheetId="21" hidden="1">'3月'!$3:$5</definedName>
    <definedName name="Z_ADD59BE1_B9CD_11D6_BAB9_00E0008ED6BB_.wvu.PrintArea" localSheetId="21" hidden="1">#REF!</definedName>
    <definedName name="Z_ADD59BE1_B9CD_11D6_BAB9_00E0008ED6BB_.wvu.PrintTitles" localSheetId="21" hidden="1">'3月'!$3:$5</definedName>
    <definedName name="Z_ADD59BE2_B9CD_11D6_BAB9_00E0008ED6BB_.wvu.PrintArea" localSheetId="21" hidden="1">#REF!</definedName>
    <definedName name="Z_ADD59BE2_B9CD_11D6_BAB9_00E0008ED6BB_.wvu.PrintTitles" localSheetId="21" hidden="1">'3月'!$3:$5</definedName>
    <definedName name="Z_ADD59BE4_B9CD_11D6_BAB9_00E0008ED6BB_.wvu.PrintArea" localSheetId="21" hidden="1">#REF!</definedName>
    <definedName name="Z_ADD59BE8_B9CD_11D6_BAB9_00E0008ED6BB_.wvu.PrintTitles" localSheetId="21" hidden="1">'3月'!$3:$5</definedName>
    <definedName name="Z_ADD59BE4_B9CD_11D6_BAB9_00E0008ED6BB_.wvu.PrintTitles" localSheetId="21" hidden="1">'3月'!$3:$5</definedName>
    <definedName name="Z_ADD59BE5_B9CD_11D6_BAB9_00E0008ED6BB_.wvu.PrintArea" localSheetId="21" hidden="1">#REF!</definedName>
    <definedName name="Z_ADD59BE9_B9CD_11D6_BAB9_00E0008ED6BB_.wvu.PrintTitles" localSheetId="21" hidden="1">'3月'!$3:$5</definedName>
    <definedName name="Z_ADD59BE5_B9CD_11D6_BAB9_00E0008ED6BB_.wvu.PrintTitles" localSheetId="21" hidden="1">'3月'!$3:$5</definedName>
    <definedName name="Z_ADD59BE6_B9CD_11D6_BAB9_00E0008ED6BB_.wvu.PrintArea" localSheetId="21" hidden="1">#REF!</definedName>
    <definedName name="Z_ADD59BE6_B9CD_11D6_BAB9_00E0008ED6BB_.wvu.PrintTitles" localSheetId="21" hidden="1">'3月'!$3:$5</definedName>
    <definedName name="Z_ADD59BE8_B9CD_11D6_BAB9_00E0008ED6BB_.wvu.PrintArea" localSheetId="21" hidden="1">#REF!</definedName>
    <definedName name="Z_ADD59BE9_B9CD_11D6_BAB9_00E0008ED6BB_.wvu.PrintArea" localSheetId="21" hidden="1">#REF!</definedName>
    <definedName name="Z_ADD59BEA_B9CD_11D6_BAB9_00E0008ED6BB_.wvu.PrintArea" localSheetId="21" hidden="1">#REF!</definedName>
    <definedName name="Z_ADD59BEA_B9CD_11D6_BAB9_00E0008ED6BB_.wvu.PrintTitles" localSheetId="21" hidden="1">'3月'!$3:$5</definedName>
    <definedName name="Z_ADD59BEB_B9CD_11D6_BAB9_00E0008ED6BB_.wvu.PrintArea" localSheetId="21" hidden="1">#REF!</definedName>
    <definedName name="_xlnm.Print_Area" localSheetId="4">'相談・支援活動'!$A$1:$D$154</definedName>
    <definedName name="_xlnm.Print_Area" localSheetId="7">連絡調整回数!$A$1:$D$42</definedName>
    <definedName name="Z_6B664FCB_B6A3_11D6_BAB9_00E0008ED6BB_.wvu.PrintArea" localSheetId="2" hidden="1">#REF!</definedName>
    <definedName name="_xlnm.Print_Area" localSheetId="2">'【入力方法②】'!$A$1:$AB$86</definedName>
    <definedName name="Z_ADD59BE7_B9CD_11D6_BAB9_00E0008ED6BB_.wvu.PrintArea" localSheetId="2" hidden="1">#REF!</definedName>
    <definedName name="_xlnm.Print_Titles" localSheetId="2">'【入力方法②】'!$4:$8</definedName>
    <definedName name="Z_6B664FCB_B6A3_11D6_BAB9_00E0008ED6BB_.wvu.PrintTitles" localSheetId="2" hidden="1">'【入力方法②】'!$3:$5</definedName>
    <definedName name="Z_ADD59BE7_B9CD_11D6_BAB9_00E0008ED6BB_.wvu.PrintTitles" localSheetId="2" hidden="1">'【入力方法②】'!$3:$5</definedName>
    <definedName name="Z_6B664FC7_B6A3_11D6_BAB9_00E0008ED6BB_.wvu.PrintArea" localSheetId="2" hidden="1">'【入力方法②】'!$A$3:$T$84</definedName>
    <definedName name="Z_6B664FD4_B6A3_11D6_BAB9_00E0008ED6BB_.wvu.PrintTitles" localSheetId="2" hidden="1">'【入力方法②】'!$3:$5</definedName>
    <definedName name="Z_6B664FC7_B6A3_11D6_BAB9_00E0008ED6BB_.wvu.PrintTitles" localSheetId="2" hidden="1">'【入力方法②】'!$3:$5</definedName>
    <definedName name="Z_6B664FC8_B6A3_11D6_BAB9_00E0008ED6BB_.wvu.PrintArea" localSheetId="2" hidden="1">#REF!</definedName>
    <definedName name="Z_6B664FC8_B6A3_11D6_BAB9_00E0008ED6BB_.wvu.PrintTitles" localSheetId="2" hidden="1">'【入力方法②】'!$3:$5</definedName>
    <definedName name="Z_6B664FCA_B6A3_11D6_BAB9_00E0008ED6BB_.wvu.PrintArea" localSheetId="2" hidden="1">#REF!</definedName>
    <definedName name="Z_6B664FCA_B6A3_11D6_BAB9_00E0008ED6BB_.wvu.PrintTitles" localSheetId="2" hidden="1">'【入力方法②】'!$3:$5</definedName>
    <definedName name="Z_6B664FCC_B6A3_11D6_BAB9_00E0008ED6BB_.wvu.PrintArea" localSheetId="2" hidden="1">#REF!</definedName>
    <definedName name="Z_6B664FCC_B6A3_11D6_BAB9_00E0008ED6BB_.wvu.PrintTitles" localSheetId="2" hidden="1">'【入力方法②】'!$3:$5</definedName>
    <definedName name="Z_6B664FCE_B6A3_11D6_BAB9_00E0008ED6BB_.wvu.PrintArea" localSheetId="2" hidden="1">#REF!</definedName>
    <definedName name="Z_6B664FCE_B6A3_11D6_BAB9_00E0008ED6BB_.wvu.PrintTitles" localSheetId="2" hidden="1">'【入力方法②】'!$3:$5</definedName>
    <definedName name="Z_6B664FCF_B6A3_11D6_BAB9_00E0008ED6BB_.wvu.PrintArea" localSheetId="2" hidden="1">#REF!</definedName>
    <definedName name="Z_ADD59BE3_B9CD_11D6_BAB9_00E0008ED6BB_.wvu.PrintArea" localSheetId="2" hidden="1">#REF!</definedName>
    <definedName name="Z_6B664FCF_B6A3_11D6_BAB9_00E0008ED6BB_.wvu.PrintTitles" localSheetId="2" hidden="1">'【入力方法②】'!$3:$5</definedName>
    <definedName name="Z_ADD59BE3_B9CD_11D6_BAB9_00E0008ED6BB_.wvu.PrintTitles" localSheetId="2" hidden="1">'【入力方法②】'!$3:$5</definedName>
    <definedName name="Z_6B664FD0_B6A3_11D6_BAB9_00E0008ED6BB_.wvu.PrintArea" localSheetId="2" hidden="1">#REF!</definedName>
    <definedName name="Z_6B664FD0_B6A3_11D6_BAB9_00E0008ED6BB_.wvu.PrintTitles" localSheetId="2" hidden="1">'【入力方法②】'!$3:$5</definedName>
    <definedName name="Z_6B664FD1_B6A3_11D6_BAB9_00E0008ED6BB_.wvu.PrintArea" localSheetId="2" hidden="1">#REF!</definedName>
    <definedName name="Z_6B664FD1_B6A3_11D6_BAB9_00E0008ED6BB_.wvu.PrintTitles" localSheetId="2" hidden="1">'【入力方法②】'!$3:$5</definedName>
    <definedName name="Z_6B664FD3_B6A3_11D6_BAB9_00E0008ED6BB_.wvu.PrintArea" localSheetId="2" hidden="1">#REF!</definedName>
    <definedName name="Z_6B664FD3_B6A3_11D6_BAB9_00E0008ED6BB_.wvu.PrintTitles" localSheetId="2" hidden="1">'【入力方法②】'!$3:$5</definedName>
    <definedName name="Z_6B664FD4_B6A3_11D6_BAB9_00E0008ED6BB_.wvu.PrintArea" localSheetId="2" hidden="1">#REF!</definedName>
    <definedName name="Z_ADD59BEB_B9CD_11D6_BAB9_00E0008ED6BB_.wvu.PrintTitles" localSheetId="2" hidden="1">'【入力方法②】'!$3:$5</definedName>
    <definedName name="Z_6B664FD5_B6A3_11D6_BAB9_00E0008ED6BB_.wvu.PrintArea" localSheetId="2" hidden="1">#REF!</definedName>
    <definedName name="Z_6B664FD5_B6A3_11D6_BAB9_00E0008ED6BB_.wvu.PrintTitles" localSheetId="2" hidden="1">'【入力方法②】'!$3:$5</definedName>
    <definedName name="Z_ADD59BE0_B9CD_11D6_BAB9_00E0008ED6BB_.wvu.PrintArea" localSheetId="2" hidden="1">#REF!</definedName>
    <definedName name="Z_ADD59BE0_B9CD_11D6_BAB9_00E0008ED6BB_.wvu.PrintTitles" localSheetId="2" hidden="1">'【入力方法②】'!$3:$5</definedName>
    <definedName name="Z_ADD59BE1_B9CD_11D6_BAB9_00E0008ED6BB_.wvu.PrintArea" localSheetId="2" hidden="1">#REF!</definedName>
    <definedName name="Z_ADD59BE1_B9CD_11D6_BAB9_00E0008ED6BB_.wvu.PrintTitles" localSheetId="2" hidden="1">'【入力方法②】'!$3:$5</definedName>
    <definedName name="Z_ADD59BE2_B9CD_11D6_BAB9_00E0008ED6BB_.wvu.PrintArea" localSheetId="2" hidden="1">#REF!</definedName>
    <definedName name="Z_ADD59BE2_B9CD_11D6_BAB9_00E0008ED6BB_.wvu.PrintTitles" localSheetId="2" hidden="1">'【入力方法②】'!$3:$5</definedName>
    <definedName name="Z_ADD59BE4_B9CD_11D6_BAB9_00E0008ED6BB_.wvu.PrintArea" localSheetId="2" hidden="1">#REF!</definedName>
    <definedName name="Z_ADD59BE8_B9CD_11D6_BAB9_00E0008ED6BB_.wvu.PrintTitles" localSheetId="2" hidden="1">'【入力方法②】'!$3:$5</definedName>
    <definedName name="Z_ADD59BE4_B9CD_11D6_BAB9_00E0008ED6BB_.wvu.PrintTitles" localSheetId="2" hidden="1">'【入力方法②】'!$3:$5</definedName>
    <definedName name="Z_ADD59BE5_B9CD_11D6_BAB9_00E0008ED6BB_.wvu.PrintArea" localSheetId="2" hidden="1">#REF!</definedName>
    <definedName name="Z_ADD59BE9_B9CD_11D6_BAB9_00E0008ED6BB_.wvu.PrintTitles" localSheetId="2" hidden="1">'【入力方法②】'!$3:$5</definedName>
    <definedName name="Z_ADD59BE5_B9CD_11D6_BAB9_00E0008ED6BB_.wvu.PrintTitles" localSheetId="2" hidden="1">'【入力方法②】'!$3:$5</definedName>
    <definedName name="Z_ADD59BE6_B9CD_11D6_BAB9_00E0008ED6BB_.wvu.PrintArea" localSheetId="2" hidden="1">#REF!</definedName>
    <definedName name="Z_ADD59BE6_B9CD_11D6_BAB9_00E0008ED6BB_.wvu.PrintTitles" localSheetId="2" hidden="1">'【入力方法②】'!$3:$5</definedName>
    <definedName name="Z_ADD59BE8_B9CD_11D6_BAB9_00E0008ED6BB_.wvu.PrintArea" localSheetId="2" hidden="1">#REF!</definedName>
    <definedName name="Z_ADD59BE9_B9CD_11D6_BAB9_00E0008ED6BB_.wvu.PrintArea" localSheetId="2" hidden="1">#REF!</definedName>
    <definedName name="Z_ADD59BEA_B9CD_11D6_BAB9_00E0008ED6BB_.wvu.PrintArea" localSheetId="2" hidden="1">#REF!</definedName>
    <definedName name="Z_ADD59BEA_B9CD_11D6_BAB9_00E0008ED6BB_.wvu.PrintTitles" localSheetId="2" hidden="1">'【入力方法②】'!$3:$5</definedName>
    <definedName name="Z_ADD59BEB_B9CD_11D6_BAB9_00E0008ED6BB_.wvu.PrintArea" localSheetId="2" hidden="1">#REF!</definedName>
    <definedName name="_xlnm.Print_Area" localSheetId="3">'【相談・支援件数検索方法】'!$A$1:$H$154</definedName>
  </definedNames>
  <calcPr calcId="191029" concurrentCalc="1"/>
  <customWorkbookViews>
    <customWorkbookView name="ｼ.３月集計報告" guid="{ADD59BEB-B9CD-11D6-BAB9-00E0008ED6BB}" maximized="1" xWindow="4" yWindow="27" windowWidth="987" windowHeight="606" activeSheetId="2"/>
    <customWorkbookView name="ｻ.２月集計報告" guid="{ADD59BEA-B9CD-11D6-BAB9-00E0008ED6BB}" maximized="1" xWindow="4" yWindow="27" windowWidth="987" windowHeight="606" activeSheetId="2"/>
    <customWorkbookView name="ｺ.１月集計報告" guid="{ADD59BE9-B9CD-11D6-BAB9-00E0008ED6BB}" maximized="1" xWindow="4" yWindow="27" windowWidth="987" windowHeight="606" activeSheetId="2"/>
    <customWorkbookView name="ｹ.１２月集計報告" guid="{ADD59BE8-B9CD-11D6-BAB9-00E0008ED6BB}" maximized="1" xWindow="4" yWindow="27" windowWidth="987" windowHeight="606" activeSheetId="2"/>
    <customWorkbookView name="ｸ.１１月集計報告" guid="{ADD59BE7-B9CD-11D6-BAB9-00E0008ED6BB}" maximized="1" xWindow="4" yWindow="27" windowWidth="987" windowHeight="606" activeSheetId="2"/>
    <customWorkbookView name="ｷ.１０月集計報告" guid="{ADD59BE6-B9CD-11D6-BAB9-00E0008ED6BB}" maximized="1" xWindow="4" yWindow="27" windowWidth="987" windowHeight="606" activeSheetId="2"/>
    <customWorkbookView name="ｶ.９月集計報告" guid="{ADD59BE5-B9CD-11D6-BAB9-00E0008ED6BB}" maximized="1" xWindow="4" yWindow="27" windowWidth="987" windowHeight="606" activeSheetId="2"/>
    <customWorkbookView name="ｵ.８月集計報告" guid="{ADD59BE4-B9CD-11D6-BAB9-00E0008ED6BB}" maximized="1" xWindow="4" yWindow="27" windowWidth="987" windowHeight="606" activeSheetId="2"/>
    <customWorkbookView name="ｴ.７月集計報告" guid="{ADD59BE3-B9CD-11D6-BAB9-00E0008ED6BB}" maximized="1" xWindow="4" yWindow="27" windowWidth="987" windowHeight="606" activeSheetId="2"/>
    <customWorkbookView name="ｳ.６月集計報告" guid="{ADD59BE2-B9CD-11D6-BAB9-00E0008ED6BB}" maximized="1" xWindow="4" yWindow="27" windowWidth="987" windowHeight="606" activeSheetId="2"/>
    <customWorkbookView name="ｲ.５月集計報告" guid="{ADD59BE1-B9CD-11D6-BAB9-00E0008ED6BB}" maximized="1" xWindow="4" yWindow="27" windowWidth="987" windowHeight="606" activeSheetId="2"/>
    <customWorkbookView name="ｱ.４月集計報告" guid="{ADD59BE0-B9CD-11D6-BAB9-00E0008ED6BB}" maximized="1" xWindow="4" yWindow="27" windowWidth="987" windowHeight="606" activeSheetId="2"/>
    <customWorkbookView name="A.４月記録表" guid="{6B664FC7-B6A3-11D6-BAB9-00E0008ED6BB}" maximized="1" xWindow="4" yWindow="27" windowWidth="987" windowHeight="606" activeSheetId="1"/>
    <customWorkbookView name="B.５月記録表" guid="{6B664FC8-B6A3-11D6-BAB9-00E0008ED6BB}" maximized="1" xWindow="4" yWindow="27" windowWidth="987" windowHeight="606" activeSheetId="1"/>
    <customWorkbookView name="C.６月記録表" guid="{6B664FCA-B6A3-11D6-BAB9-00E0008ED6BB}" maximized="1" xWindow="4" yWindow="27" windowWidth="987" windowHeight="606" activeSheetId="1"/>
    <customWorkbookView name="D.７月記録表" guid="{6B664FCB-B6A3-11D6-BAB9-00E0008ED6BB}" maximized="1" xWindow="4" yWindow="27" windowWidth="987" windowHeight="606" activeSheetId="1"/>
    <customWorkbookView name="E.８月記録表" guid="{6B664FCC-B6A3-11D6-BAB9-00E0008ED6BB}" maximized="1" xWindow="4" yWindow="27" windowWidth="987" windowHeight="606" activeSheetId="1"/>
    <customWorkbookView name="F.９月記録表" guid="{6B664FCE-B6A3-11D6-BAB9-00E0008ED6BB}" maximized="1" xWindow="4" yWindow="27" windowWidth="987" windowHeight="606" activeSheetId="1"/>
    <customWorkbookView name="G.１０月記録表" guid="{6B664FCF-B6A3-11D6-BAB9-00E0008ED6BB}" maximized="1" xWindow="4" yWindow="27" windowWidth="987" windowHeight="606" activeSheetId="1"/>
    <customWorkbookView name="H.１１月記録表" guid="{6B664FD0-B6A3-11D6-BAB9-00E0008ED6BB}" maximized="1" xWindow="4" yWindow="27" windowWidth="987" windowHeight="606" activeSheetId="1"/>
    <customWorkbookView name="I.１２月記録表" guid="{6B664FD1-B6A3-11D6-BAB9-00E0008ED6BB}" maximized="1" xWindow="4" yWindow="27" windowWidth="987" windowHeight="606" activeSheetId="1"/>
    <customWorkbookView name="J.１月記録表" guid="{6B664FD3-B6A3-11D6-BAB9-00E0008ED6BB}" maximized="1" xWindow="4" yWindow="27" windowWidth="987" windowHeight="606" activeSheetId="1"/>
    <customWorkbookView name="K.２月記録表" guid="{6B664FD4-B6A3-11D6-BAB9-00E0008ED6BB}" maximized="1" xWindow="4" yWindow="27" windowWidth="987" windowHeight="606" activeSheetId="1"/>
    <customWorkbookView name="L.３月記録表" guid="{6B664FD5-B6A3-11D6-BAB9-00E0008ED6BB}" maximized="1" xWindow="4" yWindow="27" windowWidth="987" windowHeight="606" activeSheetId="1"/>
  </customWorkbookViews>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jidouiin</author>
    <author>松井 幸介</author>
  </authors>
  <commentList>
    <comment ref="L3" authorId="0">
      <text>
        <r>
          <rPr>
            <sz val="16"/>
            <color indexed="10"/>
            <rFont val="ＭＳ Ｐゴシック"/>
          </rPr>
          <t>入力してください。</t>
        </r>
      </text>
    </comment>
    <comment ref="L5" authorId="0">
      <text>
        <r>
          <rPr>
            <sz val="16"/>
            <color indexed="10"/>
            <rFont val="ＭＳ Ｐゴシック"/>
          </rPr>
          <t>入力してください。</t>
        </r>
      </text>
    </comment>
    <comment ref="L2" authorId="1">
      <text>
        <r>
          <rPr>
            <sz val="14"/>
            <color indexed="10"/>
            <rFont val="ＭＳ Ｐゴシック"/>
          </rPr>
          <t>入力してください。</t>
        </r>
      </text>
    </comment>
    <comment ref="A1" authorId="1">
      <text>
        <r>
          <rPr>
            <b/>
            <sz val="12"/>
            <color indexed="10"/>
            <rFont val="MS P ゴシック"/>
          </rPr>
          <t>入力してください。</t>
        </r>
      </text>
    </comment>
  </commentList>
</comments>
</file>

<file path=xl/sharedStrings.xml><?xml version="1.0" encoding="utf-8"?>
<sst xmlns="http://schemas.openxmlformats.org/spreadsheetml/2006/main" xmlns:r="http://schemas.openxmlformats.org/officeDocument/2006/relationships" count="466" uniqueCount="466">
  <si>
    <t>　活動記録の整理・点検は、「その他の活動件数」の「民児協運営・研修（４）」に該当します。</t>
    <rPh sb="1" eb="5">
      <t>カツドウキロク</t>
    </rPh>
    <rPh sb="6" eb="8">
      <t>セイリ</t>
    </rPh>
    <rPh sb="9" eb="11">
      <t>テンケン</t>
    </rPh>
    <rPh sb="25" eb="30">
      <t>ミンジキョウウンエイ</t>
    </rPh>
    <rPh sb="31" eb="33">
      <t>ケンシュウ</t>
    </rPh>
    <rPh sb="38" eb="40">
      <t>ガイトウ</t>
    </rPh>
    <phoneticPr fontId="1"/>
  </si>
  <si>
    <t>介護保険に関すること</t>
    <rPh sb="0" eb="4">
      <t>カイゴホケン</t>
    </rPh>
    <rPh sb="5" eb="6">
      <t>カン</t>
    </rPh>
    <phoneticPr fontId="1"/>
  </si>
  <si>
    <t>生　　活　　費</t>
    <rPh sb="0" eb="1">
      <t>ショウ</t>
    </rPh>
    <rPh sb="3" eb="4">
      <t>カツ</t>
    </rPh>
    <rPh sb="6" eb="7">
      <t>ヒ</t>
    </rPh>
    <phoneticPr fontId="1"/>
  </si>
  <si>
    <t>派遣労働に関する問題（雇い止めなど）</t>
    <rPh sb="0" eb="4">
      <t>ハケンロウドウ</t>
    </rPh>
    <rPh sb="5" eb="6">
      <t>カン</t>
    </rPh>
    <rPh sb="8" eb="10">
      <t>モンダイ</t>
    </rPh>
    <rPh sb="11" eb="12">
      <t>ヤト</t>
    </rPh>
    <rPh sb="13" eb="14">
      <t>ド</t>
    </rPh>
    <phoneticPr fontId="1"/>
  </si>
  <si>
    <t>委　員　相　互</t>
    <rPh sb="0" eb="1">
      <t>イ</t>
    </rPh>
    <rPh sb="2" eb="3">
      <t>イン</t>
    </rPh>
    <rPh sb="4" eb="5">
      <t>ソウ</t>
    </rPh>
    <rPh sb="6" eb="7">
      <t>タガイ</t>
    </rPh>
    <phoneticPr fontId="1"/>
  </si>
  <si>
    <t>介　護　保　険　　　（２）</t>
  </si>
  <si>
    <t>件</t>
    <rPh sb="0" eb="1">
      <t>ケン</t>
    </rPh>
    <phoneticPr fontId="1"/>
  </si>
  <si>
    <t>在　宅　福　祉</t>
    <rPh sb="0" eb="1">
      <t>ザイ</t>
    </rPh>
    <rPh sb="2" eb="3">
      <t>タク</t>
    </rPh>
    <rPh sb="4" eb="5">
      <t>フク</t>
    </rPh>
    <rPh sb="6" eb="7">
      <t>シ</t>
    </rPh>
    <phoneticPr fontId="1"/>
  </si>
  <si>
    <t>●民児協として必要な住民への支援を検討するため、活動記録の整理・点検をしてみる</t>
    <rPh sb="1" eb="4">
      <t>ミンジキョウ</t>
    </rPh>
    <rPh sb="7" eb="9">
      <t>ヒツヨウ</t>
    </rPh>
    <rPh sb="10" eb="12">
      <t>ジュウミン</t>
    </rPh>
    <rPh sb="14" eb="16">
      <t>シエン</t>
    </rPh>
    <rPh sb="17" eb="19">
      <t>ケントウ</t>
    </rPh>
    <rPh sb="24" eb="28">
      <t>カツドウキロク</t>
    </rPh>
    <rPh sb="29" eb="31">
      <t>セイリ</t>
    </rPh>
    <rPh sb="32" eb="34">
      <t>テンケン</t>
    </rPh>
    <phoneticPr fontId="1"/>
  </si>
  <si>
    <t>介　護　保　険</t>
    <rPh sb="0" eb="1">
      <t>スケ</t>
    </rPh>
    <rPh sb="2" eb="3">
      <t>ユズル</t>
    </rPh>
    <rPh sb="4" eb="5">
      <t>ホ</t>
    </rPh>
    <rPh sb="6" eb="7">
      <t>ケン</t>
    </rPh>
    <phoneticPr fontId="1"/>
  </si>
  <si>
    <t>健康・保健医療</t>
    <rPh sb="0" eb="2">
      <t>ケンコウ</t>
    </rPh>
    <rPh sb="3" eb="5">
      <t>ホケン</t>
    </rPh>
    <rPh sb="5" eb="7">
      <t>イリョウ</t>
    </rPh>
    <phoneticPr fontId="1"/>
  </si>
  <si>
    <t>寄付をしたい</t>
    <rPh sb="0" eb="2">
      <t>キフ</t>
    </rPh>
    <phoneticPr fontId="1"/>
  </si>
  <si>
    <t>調査・
実態把握</t>
    <rPh sb="0" eb="2">
      <t>チョウサ</t>
    </rPh>
    <rPh sb="4" eb="6">
      <t>ジッタイ</t>
    </rPh>
    <rPh sb="6" eb="8">
      <t>ハアク</t>
    </rPh>
    <phoneticPr fontId="1"/>
  </si>
  <si>
    <t>日・曜日</t>
    <rPh sb="0" eb="1">
      <t>ニチ</t>
    </rPh>
    <rPh sb="2" eb="4">
      <t>ヨウビ</t>
    </rPh>
    <phoneticPr fontId="1"/>
  </si>
  <si>
    <t>内容別 相談･支援件数</t>
    <rPh sb="0" eb="2">
      <t>ナイヨウ</t>
    </rPh>
    <rPh sb="2" eb="3">
      <t>ベツ</t>
    </rPh>
    <rPh sb="4" eb="6">
      <t>ソウダン</t>
    </rPh>
    <rPh sb="7" eb="9">
      <t>シエン</t>
    </rPh>
    <rPh sb="9" eb="11">
      <t>ケンスウ</t>
    </rPh>
    <phoneticPr fontId="1"/>
  </si>
  <si>
    <t>仕　　　　　事</t>
    <rPh sb="0" eb="1">
      <t>シ</t>
    </rPh>
    <rPh sb="6" eb="7">
      <t>ジ</t>
    </rPh>
    <phoneticPr fontId="1"/>
  </si>
  <si>
    <t>(7)</t>
  </si>
  <si>
    <t>◯介護の負担について相談され、利用できる介護保険サービス等について説明した。
◯玄関や廊下への手すり設置の相談を受け、介護保険制度が利用できることを説明した。
◯介護保険申請をしたいと相談され、かかりつけ医・地域包括支援センターにつなげた。　      　　　　　　　　　　　　　　　　　　　　　　　　　　</t>
  </si>
  <si>
    <t>け</t>
  </si>
  <si>
    <t>子育て・母子保健</t>
    <rPh sb="0" eb="2">
      <t>コソダ</t>
    </rPh>
    <rPh sb="4" eb="6">
      <t>ボシ</t>
    </rPh>
    <rPh sb="6" eb="8">
      <t>ホケン</t>
    </rPh>
    <phoneticPr fontId="1"/>
  </si>
  <si>
    <t>≪住民からの連絡による関係機関との連絡調整≫</t>
    <rPh sb="1" eb="3">
      <t>ジュウミン</t>
    </rPh>
    <rPh sb="6" eb="8">
      <t>レンラク</t>
    </rPh>
    <rPh sb="11" eb="13">
      <t>カンケイ</t>
    </rPh>
    <rPh sb="13" eb="15">
      <t>キカン</t>
    </rPh>
    <rPh sb="17" eb="19">
      <t>レンラク</t>
    </rPh>
    <rPh sb="19" eb="21">
      <t>チョウセイ</t>
    </rPh>
    <phoneticPr fontId="1"/>
  </si>
  <si>
    <t>子どもの地域生活</t>
    <rPh sb="0" eb="1">
      <t>コ</t>
    </rPh>
    <rPh sb="4" eb="6">
      <t>チイキ</t>
    </rPh>
    <rPh sb="6" eb="8">
      <t>セイカツ</t>
    </rPh>
    <phoneticPr fontId="1"/>
  </si>
  <si>
    <t>　生活費に関すること
・生活保護の申請・受給、生活困窮者自立支援制度の
  利用
・生活に必要な経費・貸付金・借入金（消費者金融､
  クレジットローン､税金等）
・生活援助資金（生活福祉資金､母子父子寡婦福祉
  資金､日本学生支援機構の奨学金及び高齢者住宅
  整備資金､障害者住宅整備資金等）
・悪質な訪問販売等</t>
  </si>
  <si>
    <t>年　金・保　険</t>
    <rPh sb="0" eb="1">
      <t>ネン</t>
    </rPh>
    <rPh sb="2" eb="3">
      <t>キン</t>
    </rPh>
    <rPh sb="4" eb="5">
      <t>ホ</t>
    </rPh>
    <rPh sb="6" eb="7">
      <t>ケン</t>
    </rPh>
    <phoneticPr fontId="1"/>
  </si>
  <si>
    <t>家　族　関　係</t>
    <rPh sb="0" eb="1">
      <t>イエ</t>
    </rPh>
    <rPh sb="2" eb="3">
      <t>ゾク</t>
    </rPh>
    <rPh sb="4" eb="5">
      <t>セキ</t>
    </rPh>
    <rPh sb="6" eb="7">
      <t>カカリ</t>
    </rPh>
    <phoneticPr fontId="1"/>
  </si>
  <si>
    <t>　　　含まれます。（以下同じ）</t>
  </si>
  <si>
    <t>住　　　　　居</t>
    <rPh sb="0" eb="1">
      <t>ジュウ</t>
    </rPh>
    <rPh sb="6" eb="7">
      <t>キョ</t>
    </rPh>
    <phoneticPr fontId="1"/>
  </si>
  <si>
    <t>予防接種について</t>
    <rPh sb="0" eb="4">
      <t>ヨボウセッシュ</t>
    </rPh>
    <phoneticPr fontId="1"/>
  </si>
  <si>
    <t>高齢者に関すること</t>
    <rPh sb="0" eb="3">
      <t>コウレイシャ</t>
    </rPh>
    <rPh sb="4" eb="5">
      <t>カン</t>
    </rPh>
    <phoneticPr fontId="1"/>
  </si>
  <si>
    <t>(16)～(19)</t>
  </si>
  <si>
    <t>環境衛生等の環境問題に関すること</t>
    <rPh sb="0" eb="5">
      <t>カンキョウエイセイトウ</t>
    </rPh>
    <rPh sb="6" eb="10">
      <t>カンキョウモンダイ</t>
    </rPh>
    <rPh sb="11" eb="12">
      <t>カン</t>
    </rPh>
    <phoneticPr fontId="1"/>
  </si>
  <si>
    <t>生　活　環　境</t>
    <rPh sb="0" eb="1">
      <t>ショウ</t>
    </rPh>
    <rPh sb="2" eb="3">
      <t>カツ</t>
    </rPh>
    <rPh sb="4" eb="5">
      <t>ワ</t>
    </rPh>
    <rPh sb="6" eb="7">
      <t>サカイ</t>
    </rPh>
    <phoneticPr fontId="1"/>
  </si>
  <si>
    <t>災害時の支援等について</t>
    <rPh sb="0" eb="3">
      <t>サイガイジ</t>
    </rPh>
    <rPh sb="4" eb="7">
      <t>シエントウ</t>
    </rPh>
    <phoneticPr fontId="1"/>
  </si>
  <si>
    <t>証　明　事　務</t>
    <rPh sb="0" eb="1">
      <t>アカシ</t>
    </rPh>
    <rPh sb="2" eb="3">
      <t>メイ</t>
    </rPh>
    <rPh sb="4" eb="5">
      <t>コト</t>
    </rPh>
    <rPh sb="6" eb="7">
      <t>ツトム</t>
    </rPh>
    <phoneticPr fontId="1"/>
  </si>
  <si>
    <t>日 常 的 な 支 援</t>
    <rPh sb="0" eb="1">
      <t>ヒ</t>
    </rPh>
    <rPh sb="2" eb="3">
      <t>ツネ</t>
    </rPh>
    <rPh sb="4" eb="5">
      <t>マト</t>
    </rPh>
    <rPh sb="8" eb="9">
      <t>ササ</t>
    </rPh>
    <rPh sb="10" eb="11">
      <t>エン</t>
    </rPh>
    <phoneticPr fontId="1"/>
  </si>
  <si>
    <t>行事･事業･会議への参加 ･協力</t>
    <rPh sb="0" eb="2">
      <t>ギョウジ</t>
    </rPh>
    <rPh sb="3" eb="5">
      <t>ジギョウ</t>
    </rPh>
    <rPh sb="6" eb="8">
      <t>カイギ</t>
    </rPh>
    <rPh sb="10" eb="12">
      <t>サンカ</t>
    </rPh>
    <rPh sb="14" eb="16">
      <t>キョウリョク</t>
    </rPh>
    <phoneticPr fontId="1"/>
  </si>
  <si>
    <t>その他の関係機関</t>
    <rPh sb="2" eb="3">
      <t>タ</t>
    </rPh>
    <rPh sb="4" eb="6">
      <t>カンケイ</t>
    </rPh>
    <rPh sb="6" eb="8">
      <t>キカン</t>
    </rPh>
    <phoneticPr fontId="1"/>
  </si>
  <si>
    <t>総合計シートを開き、「年度」「民生委員番号」「民児協名」「氏名」を入力します。</t>
    <rPh sb="0" eb="1">
      <t>ソウ</t>
    </rPh>
    <rPh sb="1" eb="3">
      <t>ゴウケイ</t>
    </rPh>
    <rPh sb="7" eb="8">
      <t>ヒラ</t>
    </rPh>
    <rPh sb="11" eb="13">
      <t>ネンド</t>
    </rPh>
    <rPh sb="15" eb="21">
      <t>ミンセイイインバンゴウ</t>
    </rPh>
    <rPh sb="23" eb="24">
      <t>ミン</t>
    </rPh>
    <rPh sb="24" eb="25">
      <t>ジ</t>
    </rPh>
    <rPh sb="25" eb="26">
      <t>キョウ</t>
    </rPh>
    <rPh sb="26" eb="27">
      <t>メイ</t>
    </rPh>
    <rPh sb="29" eb="31">
      <t>シメイ</t>
    </rPh>
    <rPh sb="33" eb="35">
      <t>ニュウリョク</t>
    </rPh>
    <phoneticPr fontId="1"/>
  </si>
  <si>
    <t>そ　　の　　他</t>
    <rPh sb="6" eb="7">
      <t>タ</t>
    </rPh>
    <phoneticPr fontId="1"/>
  </si>
  <si>
    <t>計</t>
    <rPh sb="0" eb="1">
      <t>ケイ</t>
    </rPh>
    <phoneticPr fontId="1"/>
  </si>
  <si>
    <t>障害者に関すること</t>
    <rPh sb="0" eb="3">
      <t>ショウガイシャ</t>
    </rPh>
    <rPh sb="4" eb="5">
      <t>カン</t>
    </rPh>
    <phoneticPr fontId="1"/>
  </si>
  <si>
    <t>(9)</t>
  </si>
  <si>
    <t>家　族　関　係　　　　（10）</t>
  </si>
  <si>
    <t>民児協名：</t>
    <rPh sb="0" eb="1">
      <t>ミン</t>
    </rPh>
    <rPh sb="1" eb="2">
      <t>ジ</t>
    </rPh>
    <rPh sb="2" eb="3">
      <t>キョウ</t>
    </rPh>
    <rPh sb="3" eb="4">
      <t>メイ</t>
    </rPh>
    <phoneticPr fontId="1"/>
  </si>
  <si>
    <t>↓「内容」↓「分野」の件数が一致するように入力してください。</t>
  </si>
  <si>
    <t>除雪への協力</t>
    <rPh sb="0" eb="2">
      <t>ジョセツ</t>
    </rPh>
    <rPh sb="4" eb="6">
      <t>キョウリョク</t>
    </rPh>
    <phoneticPr fontId="1"/>
  </si>
  <si>
    <t>訪問・連絡活動</t>
    <rPh sb="0" eb="2">
      <t>ホウモン</t>
    </rPh>
    <rPh sb="3" eb="5">
      <t>レンラク</t>
    </rPh>
    <rPh sb="5" eb="7">
      <t>カツドウ</t>
    </rPh>
    <phoneticPr fontId="1"/>
  </si>
  <si>
    <t>子どもに関すること</t>
    <rPh sb="0" eb="1">
      <t>コ</t>
    </rPh>
    <rPh sb="4" eb="5">
      <t>カン</t>
    </rPh>
    <phoneticPr fontId="1"/>
  </si>
  <si>
    <t>訪問回数</t>
    <rPh sb="0" eb="2">
      <t>ホウモン</t>
    </rPh>
    <rPh sb="2" eb="4">
      <t>カイスウ</t>
    </rPh>
    <phoneticPr fontId="1"/>
  </si>
  <si>
    <t>回</t>
    <rPh sb="0" eb="1">
      <t>カイ</t>
    </rPh>
    <phoneticPr fontId="1"/>
  </si>
  <si>
    <t>（内容別）</t>
    <rPh sb="1" eb="3">
      <t>ナイヨウ</t>
    </rPh>
    <rPh sb="3" eb="4">
      <t>ベツ</t>
    </rPh>
    <phoneticPr fontId="1"/>
  </si>
  <si>
    <t>成年後見人制度に関すること</t>
    <rPh sb="0" eb="5">
      <t>セイネンコウケンニン</t>
    </rPh>
    <rPh sb="5" eb="7">
      <t>セイド</t>
    </rPh>
    <rPh sb="8" eb="9">
      <t>カン</t>
    </rPh>
    <phoneticPr fontId="1"/>
  </si>
  <si>
    <r>
      <t>1</t>
    </r>
    <r>
      <rPr>
        <sz val="12"/>
        <color auto="1"/>
        <rFont val="ＭＳ Ｐゴシック"/>
      </rPr>
      <t>月分</t>
    </r>
    <rPh sb="1" eb="3">
      <t>ガツブン</t>
    </rPh>
    <phoneticPr fontId="1"/>
  </si>
  <si>
    <t>活　動　日　数</t>
    <rPh sb="0" eb="1">
      <t>カツ</t>
    </rPh>
    <rPh sb="2" eb="3">
      <t>ドウ</t>
    </rPh>
    <rPh sb="4" eb="5">
      <t>ヒ</t>
    </rPh>
    <rPh sb="6" eb="7">
      <t>カズ</t>
    </rPh>
    <phoneticPr fontId="1"/>
  </si>
  <si>
    <t>借金に関する相談（消費者金融など）</t>
    <rPh sb="0" eb="2">
      <t>シャッキン</t>
    </rPh>
    <rPh sb="3" eb="4">
      <t>カン</t>
    </rPh>
    <rPh sb="6" eb="8">
      <t>ソウダン</t>
    </rPh>
    <rPh sb="9" eb="14">
      <t>ショウヒシャキンユウ</t>
    </rPh>
    <phoneticPr fontId="1"/>
  </si>
  <si>
    <t>民児協
運営･研修</t>
    <rPh sb="0" eb="1">
      <t>ミン</t>
    </rPh>
    <rPh sb="1" eb="2">
      <t>ジ</t>
    </rPh>
    <rPh sb="2" eb="3">
      <t>キョウ</t>
    </rPh>
    <rPh sb="4" eb="6">
      <t>ウンエイ</t>
    </rPh>
    <rPh sb="7" eb="9">
      <t>ケンシュウ</t>
    </rPh>
    <phoneticPr fontId="1"/>
  </si>
  <si>
    <r>
      <t xml:space="preserve">　委員が依頼を受けて証明事務を行った活動
・本人から協力を求められた場合に行った証明、調査、事実
　確認等
・関係機関から協力を求められた場合に行った証明、調査、
　事実確認等
</t>
    </r>
    <r>
      <rPr>
        <sz val="9"/>
        <color auto="1"/>
        <rFont val="ＭＳ 明朝"/>
      </rPr>
      <t>（注）証明書、調査書の発行有無にかかわらず計上</t>
    </r>
  </si>
  <si>
    <t>連絡調整回数</t>
    <rPh sb="0" eb="2">
      <t>レンラク</t>
    </rPh>
    <rPh sb="2" eb="4">
      <t>チョウセイ</t>
    </rPh>
    <rPh sb="4" eb="6">
      <t>カイスウ</t>
    </rPh>
    <phoneticPr fontId="1"/>
  </si>
  <si>
    <t>日</t>
    <rPh sb="0" eb="1">
      <t>ヒ</t>
    </rPh>
    <phoneticPr fontId="1"/>
  </si>
  <si>
    <t>そ 　の　 他</t>
    <rPh sb="6" eb="7">
      <t>タ</t>
    </rPh>
    <phoneticPr fontId="1"/>
  </si>
  <si>
    <t>調査・実態把握</t>
    <rPh sb="0" eb="2">
      <t>チョウサ</t>
    </rPh>
    <rPh sb="3" eb="5">
      <t>ジッタイ</t>
    </rPh>
    <rPh sb="5" eb="7">
      <t>ハアク</t>
    </rPh>
    <phoneticPr fontId="1"/>
  </si>
  <si>
    <t>横断歩道の設置など</t>
    <rPh sb="0" eb="4">
      <t>オウダンホドウ</t>
    </rPh>
    <rPh sb="5" eb="7">
      <t>セッチ</t>
    </rPh>
    <phoneticPr fontId="1"/>
  </si>
  <si>
    <t>(3)</t>
  </si>
  <si>
    <t>地域福祉活動･自主活動</t>
    <rPh sb="0" eb="2">
      <t>チイキ</t>
    </rPh>
    <rPh sb="2" eb="4">
      <t>フクシ</t>
    </rPh>
    <rPh sb="4" eb="6">
      <t>カツドウ</t>
    </rPh>
    <rPh sb="7" eb="9">
      <t>ジシュ</t>
    </rPh>
    <rPh sb="9" eb="11">
      <t>カツドウ</t>
    </rPh>
    <phoneticPr fontId="1"/>
  </si>
  <si>
    <t>「総合計シート」の色で塗りつぶしたセル、「【入力方法】シート」の色で塗りつぶしがしてあるセル部分は委員自身が入力するセルなのでロックを外してあります。</t>
    <rPh sb="1" eb="2">
      <t>ソウ</t>
    </rPh>
    <rPh sb="2" eb="4">
      <t>ゴウケイ</t>
    </rPh>
    <rPh sb="9" eb="10">
      <t>イロ</t>
    </rPh>
    <rPh sb="11" eb="12">
      <t>ヌ</t>
    </rPh>
    <rPh sb="22" eb="24">
      <t>ニュウリョク</t>
    </rPh>
    <rPh sb="24" eb="26">
      <t>ホウホウ</t>
    </rPh>
    <rPh sb="32" eb="33">
      <t>イロ</t>
    </rPh>
    <rPh sb="34" eb="35">
      <t>ヌ</t>
    </rPh>
    <rPh sb="46" eb="48">
      <t>ブブン</t>
    </rPh>
    <rPh sb="49" eb="51">
      <t>イイン</t>
    </rPh>
    <rPh sb="51" eb="53">
      <t>ジシン</t>
    </rPh>
    <rPh sb="54" eb="56">
      <t>ニュウリョク</t>
    </rPh>
    <rPh sb="67" eb="68">
      <t>ハズ</t>
    </rPh>
    <phoneticPr fontId="1"/>
  </si>
  <si>
    <t>民児協運営・研修</t>
    <rPh sb="0" eb="1">
      <t>タミ</t>
    </rPh>
    <rPh sb="1" eb="2">
      <t>ジ</t>
    </rPh>
    <rPh sb="2" eb="3">
      <t>キョウ</t>
    </rPh>
    <rPh sb="3" eb="5">
      <t>ウンエイ</t>
    </rPh>
    <rPh sb="6" eb="8">
      <t>ケンシュウ</t>
    </rPh>
    <phoneticPr fontId="1"/>
  </si>
  <si>
    <t>その他</t>
    <rPh sb="2" eb="3">
      <t>タ</t>
    </rPh>
    <phoneticPr fontId="1"/>
  </si>
  <si>
    <t>(10)</t>
  </si>
  <si>
    <t>相談・支援活動</t>
    <rPh sb="0" eb="2">
      <t>ソウダン</t>
    </rPh>
    <rPh sb="3" eb="5">
      <t>シエン</t>
    </rPh>
    <rPh sb="5" eb="7">
      <t>カツドウ</t>
    </rPh>
    <phoneticPr fontId="1"/>
  </si>
  <si>
    <t>(5)</t>
  </si>
  <si>
    <t>活 動 概 要</t>
    <rPh sb="0" eb="1">
      <t>カツ</t>
    </rPh>
    <rPh sb="2" eb="3">
      <t>ドウ</t>
    </rPh>
    <rPh sb="4" eb="5">
      <t>オオムネ</t>
    </rPh>
    <rPh sb="6" eb="7">
      <t>ヨウ</t>
    </rPh>
    <phoneticPr fontId="1"/>
  </si>
  <si>
    <t>民児協名:</t>
    <rPh sb="0" eb="1">
      <t>ミン</t>
    </rPh>
    <rPh sb="1" eb="2">
      <t>ジ</t>
    </rPh>
    <rPh sb="2" eb="3">
      <t>キョウ</t>
    </rPh>
    <rPh sb="3" eb="4">
      <t>メイ</t>
    </rPh>
    <phoneticPr fontId="1"/>
  </si>
  <si>
    <t>◯他に代替手段がなく緊急的手段として●●（簡易な日常生活上の支援）を行った。
　 ●●：通院の付添い、買い物の代行・同行、ゴミ出しの手伝い、玄関前の除雪灰、
　　　　 登下校の付添い、掃除・片付け、手紙の代筆、書類等の提出代行、役場から
         通知や案内の代読、説明　等</t>
  </si>
  <si>
    <t>(6)</t>
  </si>
  <si>
    <t>(1)～(14)</t>
  </si>
  <si>
    <t>相談・支援活動（分野別）</t>
    <rPh sb="0" eb="2">
      <t>ソウダン</t>
    </rPh>
    <rPh sb="3" eb="5">
      <t>シエン</t>
    </rPh>
    <rPh sb="5" eb="7">
      <t>カツドウ</t>
    </rPh>
    <rPh sb="8" eb="10">
      <t>ブンヤ</t>
    </rPh>
    <rPh sb="10" eb="11">
      <t>ベツ</t>
    </rPh>
    <phoneticPr fontId="1"/>
  </si>
  <si>
    <t>(1)</t>
  </si>
  <si>
    <t>●年間集計表に、当該月の活動件数を記入する</t>
    <rPh sb="1" eb="6">
      <t>ネンカンシュウケイヒョウ</t>
    </rPh>
    <rPh sb="8" eb="10">
      <t>トウガイ</t>
    </rPh>
    <rPh sb="10" eb="11">
      <t>ヅキ</t>
    </rPh>
    <rPh sb="12" eb="14">
      <t>カツドウ</t>
    </rPh>
    <rPh sb="14" eb="16">
      <t>ケンスウ</t>
    </rPh>
    <rPh sb="17" eb="19">
      <t>キニュウ</t>
    </rPh>
    <phoneticPr fontId="1"/>
  </si>
  <si>
    <t>(2)</t>
  </si>
  <si>
    <t>(4)</t>
  </si>
  <si>
    <t>(8)</t>
  </si>
  <si>
    <t>(11)</t>
  </si>
  <si>
    <t>コピー&amp;ペーストはE12セルをクリックしたままP46セルまで範囲選択をして右クリックしてコピー（C）をクリック</t>
    <rPh sb="30" eb="32">
      <t>ハンイ</t>
    </rPh>
    <rPh sb="32" eb="34">
      <t>センタク</t>
    </rPh>
    <rPh sb="37" eb="38">
      <t>ミギ</t>
    </rPh>
    <phoneticPr fontId="1"/>
  </si>
  <si>
    <t>に</t>
  </si>
  <si>
    <t>委員相互</t>
    <rPh sb="0" eb="2">
      <t>イイン</t>
    </rPh>
    <rPh sb="2" eb="4">
      <t>ソウゴ</t>
    </rPh>
    <phoneticPr fontId="1"/>
  </si>
  <si>
    <t>氏 　　名：</t>
    <rPh sb="0" eb="1">
      <t>シ</t>
    </rPh>
    <rPh sb="4" eb="5">
      <t>ナ</t>
    </rPh>
    <phoneticPr fontId="1"/>
  </si>
  <si>
    <t>要保護児童の発見の通告･仲介</t>
    <rPh sb="0" eb="1">
      <t>ヨウ</t>
    </rPh>
    <rPh sb="1" eb="3">
      <t>ホゴ</t>
    </rPh>
    <rPh sb="3" eb="5">
      <t>ジドウ</t>
    </rPh>
    <rPh sb="6" eb="8">
      <t>ハッケン</t>
    </rPh>
    <rPh sb="9" eb="11">
      <t>ツウコク</t>
    </rPh>
    <rPh sb="12" eb="14">
      <t>チュウカイ</t>
    </rPh>
    <phoneticPr fontId="1"/>
  </si>
  <si>
    <r>
      <t xml:space="preserve">◯親の認知症の悩みについて話しあう仲間が欲しいと聞き、家族会を紹介した。
◯障害のある子ども（成人）の日中の活動のための福祉サービス利用について相談を受け　
　た。
◯配食サービスを利用したいと相談を受けた。
◯障害者の外出支援活動をしている団体を尋ねられ、ボランティアグループを紹介した｡
◯日常生活自立支援事業・成年後見制度の利用や仕組み、契約に関する相談を受けた。
◯介護保険対象外の補装具や自宅の改修の相談を受け、自治体独自の補助制度を紹介した。
</t>
    </r>
    <r>
      <rPr>
        <sz val="9"/>
        <color auto="1"/>
        <rFont val="ＭＳ 明朝"/>
      </rPr>
      <t>（注）これらの内容について相談にのったり、情報提供や調整等をした場合のみ該当。委員自身が
　　　ボランティア活動等に参加する場合は「その他の活動件数」の「地域福祉活動・自主活動
　　　（３）」に計上。</t>
    </r>
  </si>
  <si>
    <t>◯学校の授業についていけないと相談してきた子どもの話を聞いた。
◯進学先を特別支援学校にするかどうか悩んでいると相談を受けた。
◯学校で子どもがいじめられていることについて相談を受けた。</t>
  </si>
  <si>
    <t>訪問･
連絡活動</t>
    <rPh sb="0" eb="2">
      <t>ホウモン</t>
    </rPh>
    <rPh sb="4" eb="6">
      <t>レンラク</t>
    </rPh>
    <rPh sb="6" eb="8">
      <t>カツドウ</t>
    </rPh>
    <phoneticPr fontId="1"/>
  </si>
  <si>
    <t>その他の
関係機関</t>
    <rPh sb="2" eb="3">
      <t>タ</t>
    </rPh>
    <rPh sb="5" eb="7">
      <t>カンケイ</t>
    </rPh>
    <rPh sb="7" eb="9">
      <t>キカン</t>
    </rPh>
    <phoneticPr fontId="1"/>
  </si>
  <si>
    <t>地域福祉活動 ･自主活動</t>
    <rPh sb="0" eb="2">
      <t>チイキ</t>
    </rPh>
    <rPh sb="2" eb="4">
      <t>フクシ</t>
    </rPh>
    <rPh sb="4" eb="6">
      <t>カツドウ</t>
    </rPh>
    <rPh sb="8" eb="10">
      <t>ジシュ</t>
    </rPh>
    <rPh sb="10" eb="12">
      <t>カツドウ</t>
    </rPh>
    <phoneticPr fontId="1"/>
  </si>
  <si>
    <t>いきいきサロンについて</t>
  </si>
  <si>
    <t>活動日数</t>
    <rPh sb="0" eb="1">
      <t>カツ</t>
    </rPh>
    <rPh sb="1" eb="2">
      <t>ドウ</t>
    </rPh>
    <rPh sb="2" eb="3">
      <t>ヒ</t>
    </rPh>
    <rPh sb="3" eb="4">
      <t>カズ</t>
    </rPh>
    <phoneticPr fontId="1"/>
  </si>
  <si>
    <t>失業について</t>
    <rPh sb="0" eb="2">
      <t>シツギョウ</t>
    </rPh>
    <phoneticPr fontId="1"/>
  </si>
  <si>
    <t>氏名：</t>
    <rPh sb="0" eb="2">
      <t>シメイ</t>
    </rPh>
    <phoneticPr fontId="1"/>
  </si>
  <si>
    <t>Ａ氏（高齢者）から、介護保険のホームヘルプサービスの利用の件で相談したいと電話があり、訪問して相談にのった。その後、行政の福祉課にも連絡をして内容を伝えた。</t>
  </si>
  <si>
    <t>日常的な支援　　　　（13）</t>
    <rPh sb="0" eb="2">
      <t>ニチジョウ</t>
    </rPh>
    <rPh sb="2" eb="3">
      <t>テキ</t>
    </rPh>
    <rPh sb="4" eb="6">
      <t>シエン</t>
    </rPh>
    <phoneticPr fontId="1"/>
  </si>
  <si>
    <t>子どもの教育･学校生活</t>
    <rPh sb="0" eb="1">
      <t>コ</t>
    </rPh>
    <rPh sb="4" eb="6">
      <t>キョウイク</t>
    </rPh>
    <rPh sb="7" eb="9">
      <t>ガッコウ</t>
    </rPh>
    <rPh sb="9" eb="11">
      <t>セイカツ</t>
    </rPh>
    <phoneticPr fontId="1"/>
  </si>
  <si>
    <t>　活動を行った実日数</t>
    <rPh sb="1" eb="3">
      <t>カツドウ</t>
    </rPh>
    <rPh sb="4" eb="5">
      <t>オコナ</t>
    </rPh>
    <rPh sb="7" eb="8">
      <t>ジツ</t>
    </rPh>
    <rPh sb="8" eb="10">
      <t>ニッスウ</t>
    </rPh>
    <phoneticPr fontId="1"/>
  </si>
  <si>
    <t>要介護認定について</t>
    <rPh sb="0" eb="1">
      <t>ヨウ</t>
    </rPh>
    <rPh sb="1" eb="3">
      <t>カイゴ</t>
    </rPh>
    <rPh sb="3" eb="5">
      <t>ニンテイ</t>
    </rPh>
    <phoneticPr fontId="1"/>
  </si>
  <si>
    <t>入力できるセルが限られており、入力すると合計が自動的に計算されます。</t>
    <rPh sb="0" eb="2">
      <t>ニュウリョク</t>
    </rPh>
    <rPh sb="8" eb="9">
      <t>カギ</t>
    </rPh>
    <rPh sb="15" eb="17">
      <t>ニュウリョク</t>
    </rPh>
    <rPh sb="20" eb="22">
      <t>ゴウケイ</t>
    </rPh>
    <rPh sb="23" eb="26">
      <t>ジドウテキ</t>
    </rPh>
    <rPh sb="27" eb="29">
      <t>ケイサン</t>
    </rPh>
    <phoneticPr fontId="1"/>
  </si>
  <si>
    <t>要保護児童の発見の通告・仲介</t>
    <rPh sb="0" eb="1">
      <t>ヨウ</t>
    </rPh>
    <rPh sb="1" eb="3">
      <t>ホゴ</t>
    </rPh>
    <rPh sb="3" eb="5">
      <t>ジドウ</t>
    </rPh>
    <rPh sb="6" eb="8">
      <t>ハッケン</t>
    </rPh>
    <rPh sb="9" eb="11">
      <t>ツウコク</t>
    </rPh>
    <rPh sb="12" eb="14">
      <t>チュウカイ</t>
    </rPh>
    <phoneticPr fontId="1"/>
  </si>
  <si>
    <t>生 　 活　  費　　　　　（７）</t>
  </si>
  <si>
    <t>行事・事業・会議への参加・協力</t>
    <rPh sb="0" eb="2">
      <t>ギョウジ</t>
    </rPh>
    <rPh sb="3" eb="5">
      <t>ジギョウ</t>
    </rPh>
    <rPh sb="6" eb="8">
      <t>カイギ</t>
    </rPh>
    <rPh sb="10" eb="12">
      <t>サンカ</t>
    </rPh>
    <rPh sb="13" eb="15">
      <t>キョウリョク</t>
    </rPh>
    <phoneticPr fontId="1"/>
  </si>
  <si>
    <t>合　　　　　　計</t>
    <rPh sb="0" eb="1">
      <t>ゴウ</t>
    </rPh>
    <rPh sb="7" eb="8">
      <t>ケイ</t>
    </rPh>
    <phoneticPr fontId="1"/>
  </si>
  <si>
    <t>（分野別）</t>
    <rPh sb="1" eb="3">
      <t>ブンヤ</t>
    </rPh>
    <rPh sb="3" eb="4">
      <t>ベツ</t>
    </rPh>
    <phoneticPr fontId="1"/>
  </si>
  <si>
    <r>
      <t xml:space="preserve">　子どもの教育や学校教育に関すること
・子どもの教育に関すること
・学校教育、進学に関すること
・不登校やいじめの問題等学校生活に関すること等
</t>
    </r>
    <r>
      <rPr>
        <sz val="9"/>
        <color auto="1"/>
        <rFont val="ＭＳ 明朝"/>
      </rPr>
      <t>（注）家庭での子どもの生活に関することは「子育て・
       母子保健（４）」に計上</t>
    </r>
  </si>
  <si>
    <t>その他　　　　　　　　　（８）</t>
    <rPh sb="2" eb="3">
      <t>タ</t>
    </rPh>
    <phoneticPr fontId="1"/>
  </si>
  <si>
    <t>年</t>
    <rPh sb="0" eb="1">
      <t>トシ</t>
    </rPh>
    <phoneticPr fontId="1"/>
  </si>
  <si>
    <r>
      <t xml:space="preserve">　見守り、声かけなどを目的として委員が地域の人に行った活動の回数
・訪問活動
・連絡活動
</t>
    </r>
    <r>
      <rPr>
        <sz val="9"/>
        <color auto="1"/>
        <rFont val="ＭＳ 明朝"/>
      </rPr>
      <t>（注）要保護児童等に対するものを含む
（注）電話や電子メールによるものを含む</t>
    </r>
    <rPh sb="1" eb="3">
      <t>ミマモ</t>
    </rPh>
    <rPh sb="5" eb="6">
      <t>コエ</t>
    </rPh>
    <rPh sb="11" eb="13">
      <t>モクテキ</t>
    </rPh>
    <rPh sb="16" eb="18">
      <t>イイン</t>
    </rPh>
    <rPh sb="19" eb="21">
      <t>チイキ</t>
    </rPh>
    <rPh sb="22" eb="23">
      <t>ヒト</t>
    </rPh>
    <rPh sb="24" eb="25">
      <t>オコナ</t>
    </rPh>
    <rPh sb="27" eb="29">
      <t>カツドウ</t>
    </rPh>
    <rPh sb="30" eb="32">
      <t>カイスウ</t>
    </rPh>
    <rPh sb="34" eb="36">
      <t>ホウモン</t>
    </rPh>
    <rPh sb="36" eb="38">
      <t>カツドウ</t>
    </rPh>
    <rPh sb="40" eb="42">
      <t>レンラク</t>
    </rPh>
    <rPh sb="42" eb="44">
      <t>カツドウ</t>
    </rPh>
    <rPh sb="45" eb="48">
      <t>チュウ</t>
    </rPh>
    <rPh sb="48" eb="51">
      <t>ヨウホゴ</t>
    </rPh>
    <rPh sb="51" eb="54">
      <t>ジドウナド</t>
    </rPh>
    <rPh sb="55" eb="56">
      <t>タイ</t>
    </rPh>
    <rPh sb="61" eb="62">
      <t>フク</t>
    </rPh>
    <rPh sb="64" eb="67">
      <t>チュウ</t>
    </rPh>
    <rPh sb="67" eb="69">
      <t>デンワ</t>
    </rPh>
    <rPh sb="70" eb="72">
      <t>デンシ</t>
    </rPh>
    <rPh sb="81" eb="82">
      <t>フク</t>
    </rPh>
    <phoneticPr fontId="1"/>
  </si>
  <si>
    <t>子どもに関すること　　（18）</t>
    <rPh sb="0" eb="1">
      <t>コ</t>
    </rPh>
    <rPh sb="4" eb="5">
      <t>カン</t>
    </rPh>
    <phoneticPr fontId="1"/>
  </si>
  <si>
    <t>月 の</t>
    <rPh sb="0" eb="1">
      <t>ツキ</t>
    </rPh>
    <phoneticPr fontId="1"/>
  </si>
  <si>
    <t>進学の問題について</t>
    <rPh sb="0" eb="2">
      <t>シンガク</t>
    </rPh>
    <rPh sb="3" eb="5">
      <t>モンダイ</t>
    </rPh>
    <phoneticPr fontId="1"/>
  </si>
  <si>
    <t>(12)</t>
  </si>
  <si>
    <t>(13)</t>
  </si>
  <si>
    <t>(14)</t>
  </si>
  <si>
    <t>リハビリテーションに関すること</t>
    <rPh sb="10" eb="11">
      <t>カン</t>
    </rPh>
    <phoneticPr fontId="1"/>
  </si>
  <si>
    <t>子どもの教育・学校生活（６）</t>
  </si>
  <si>
    <t>(15)</t>
  </si>
  <si>
    <t>(16)</t>
  </si>
  <si>
    <t>(17)</t>
  </si>
  <si>
    <t>(18)</t>
  </si>
  <si>
    <t>6月</t>
  </si>
  <si>
    <t>(19)</t>
  </si>
  <si>
    <t>(20)</t>
  </si>
  <si>
    <r>
      <t>②記入欄　</t>
    </r>
    <r>
      <rPr>
        <u/>
        <sz val="9"/>
        <color auto="1"/>
        <rFont val="ＭＳ Ｐゴシック"/>
      </rPr>
      <t>「その他の関係機関（10）」に該当</t>
    </r>
    <r>
      <rPr>
        <sz val="9"/>
        <color auto="1"/>
        <rFont val="ＭＳ Ｐゴシック"/>
      </rPr>
      <t>するもの</t>
    </r>
    <rPh sb="1" eb="4">
      <t>キニュウラン</t>
    </rPh>
    <rPh sb="8" eb="9">
      <t>タ</t>
    </rPh>
    <rPh sb="10" eb="14">
      <t>カンケイキカン</t>
    </rPh>
    <rPh sb="20" eb="22">
      <t>ガイトウ</t>
    </rPh>
    <phoneticPr fontId="1"/>
  </si>
  <si>
    <t>民児協名</t>
    <rPh sb="0" eb="1">
      <t>ミン</t>
    </rPh>
    <rPh sb="1" eb="2">
      <t>ジ</t>
    </rPh>
    <rPh sb="2" eb="3">
      <t>キョウ</t>
    </rPh>
    <rPh sb="3" eb="4">
      <t>メイ</t>
    </rPh>
    <phoneticPr fontId="1"/>
  </si>
  <si>
    <t>氏　名</t>
    <rPh sb="0" eb="1">
      <t>シ</t>
    </rPh>
    <rPh sb="2" eb="3">
      <t>メイ</t>
    </rPh>
    <phoneticPr fontId="1"/>
  </si>
  <si>
    <t>内職について</t>
    <rPh sb="0" eb="2">
      <t>ナイショク</t>
    </rPh>
    <phoneticPr fontId="1"/>
  </si>
  <si>
    <t>①</t>
  </si>
  <si>
    <t>労働保険について</t>
    <rPh sb="0" eb="4">
      <t>ロウドウホケン</t>
    </rPh>
    <phoneticPr fontId="1"/>
  </si>
  <si>
    <t>②</t>
  </si>
  <si>
    <t>各月の詳細を入力すると、総合計シートには年度の合計が自動表示されます。</t>
    <rPh sb="0" eb="1">
      <t>カク</t>
    </rPh>
    <rPh sb="1" eb="2">
      <t>ツキ</t>
    </rPh>
    <rPh sb="3" eb="5">
      <t>ショウサイ</t>
    </rPh>
    <rPh sb="6" eb="8">
      <t>ニュウリョク</t>
    </rPh>
    <rPh sb="12" eb="13">
      <t>ソウ</t>
    </rPh>
    <rPh sb="13" eb="15">
      <t>ゴウケイ</t>
    </rPh>
    <rPh sb="20" eb="21">
      <t>ネン</t>
    </rPh>
    <rPh sb="21" eb="22">
      <t>ド</t>
    </rPh>
    <rPh sb="23" eb="25">
      <t>ゴウケイ</t>
    </rPh>
    <rPh sb="26" eb="28">
      <t>ジドウ</t>
    </rPh>
    <rPh sb="28" eb="30">
      <t>ヒョウジ</t>
    </rPh>
    <phoneticPr fontId="1"/>
  </si>
  <si>
    <t>家屋の補修について</t>
    <rPh sb="0" eb="2">
      <t>カオク</t>
    </rPh>
    <rPh sb="3" eb="5">
      <t>ホシュウ</t>
    </rPh>
    <phoneticPr fontId="1"/>
  </si>
  <si>
    <t>各月のシートを開き、入力欄に詳細を入力します。</t>
    <rPh sb="0" eb="1">
      <t>カク</t>
    </rPh>
    <rPh sb="1" eb="2">
      <t>ツキ</t>
    </rPh>
    <rPh sb="7" eb="8">
      <t>ヒラ</t>
    </rPh>
    <rPh sb="10" eb="12">
      <t>ニュウリョク</t>
    </rPh>
    <rPh sb="12" eb="13">
      <t>ラン</t>
    </rPh>
    <rPh sb="14" eb="16">
      <t>ショウサイ</t>
    </rPh>
    <rPh sb="17" eb="19">
      <t>ニュウリョク</t>
    </rPh>
    <phoneticPr fontId="1"/>
  </si>
  <si>
    <t>11月</t>
  </si>
  <si>
    <t>4月</t>
    <rPh sb="1" eb="2">
      <t>ガツ</t>
    </rPh>
    <phoneticPr fontId="1"/>
  </si>
  <si>
    <t>5月</t>
  </si>
  <si>
    <t>7月</t>
  </si>
  <si>
    <t>8月</t>
  </si>
  <si>
    <t>9月</t>
  </si>
  <si>
    <t>10月</t>
  </si>
  <si>
    <t>12月</t>
  </si>
  <si>
    <t>1月</t>
  </si>
  <si>
    <t>2月</t>
  </si>
  <si>
    <t>介護保険以外の在宅生活のための福祉サービス</t>
    <rPh sb="0" eb="4">
      <t>カイゴホケン</t>
    </rPh>
    <rPh sb="4" eb="6">
      <t>イガイ</t>
    </rPh>
    <rPh sb="7" eb="11">
      <t>ザイタクセイカツ</t>
    </rPh>
    <rPh sb="15" eb="17">
      <t>フクシ</t>
    </rPh>
    <phoneticPr fontId="1"/>
  </si>
  <si>
    <t>3月</t>
  </si>
  <si>
    <t xml:space="preserve"> 活動件数 集計報告書　総合計</t>
    <rPh sb="1" eb="3">
      <t>カツドウ</t>
    </rPh>
    <rPh sb="3" eb="5">
      <t>ケンスウ</t>
    </rPh>
    <rPh sb="6" eb="8">
      <t>シュウケイ</t>
    </rPh>
    <rPh sb="8" eb="11">
      <t>ホウコクショ</t>
    </rPh>
    <rPh sb="12" eb="13">
      <t>ソウ</t>
    </rPh>
    <rPh sb="13" eb="15">
      <t>ゴウケイ</t>
    </rPh>
    <phoneticPr fontId="1"/>
  </si>
  <si>
    <t>合計件数</t>
    <rPh sb="0" eb="2">
      <t>ゴウケイ</t>
    </rPh>
    <rPh sb="2" eb="4">
      <t>ケンスウ</t>
    </rPh>
    <phoneticPr fontId="1"/>
  </si>
  <si>
    <t>・</t>
  </si>
  <si>
    <t xml:space="preserve"> 活動件数 集計報告書 </t>
    <rPh sb="1" eb="3">
      <t>カツドウ</t>
    </rPh>
    <rPh sb="3" eb="5">
      <t>ケンスウ</t>
    </rPh>
    <rPh sb="6" eb="8">
      <t>シュウケイ</t>
    </rPh>
    <rPh sb="8" eb="11">
      <t>ホウコクショ</t>
    </rPh>
    <phoneticPr fontId="1"/>
  </si>
  <si>
    <t>◯生活困窮者自立支援事業の支援調整会議に出席した。
◯要保護児童対策地域協議会に出席した。
◯入学式や運動会に出席した。
◯共同募金活動に協力した。
◯敬老パスの申請書を配付した。
◯担当区域内の見守り世帯の葬儀に参列した。
◯他機関の理事会や評議員会に出席した。</t>
  </si>
  <si>
    <t>　※(15)と(20)の合計件数は一致　</t>
    <rPh sb="12" eb="14">
      <t>ゴウケイ</t>
    </rPh>
    <rPh sb="14" eb="16">
      <t>ケンスウ</t>
    </rPh>
    <rPh sb="17" eb="19">
      <t>イッチ</t>
    </rPh>
    <phoneticPr fontId="1"/>
  </si>
  <si>
    <t>認知症について（疑いや予防、治療）</t>
    <rPh sb="0" eb="3">
      <t>ニンチショウ</t>
    </rPh>
    <rPh sb="8" eb="9">
      <t>ウタガ</t>
    </rPh>
    <rPh sb="11" eb="13">
      <t>ヨボウ</t>
    </rPh>
    <rPh sb="14" eb="16">
      <t>チリョウ</t>
    </rPh>
    <phoneticPr fontId="1"/>
  </si>
  <si>
    <t>民生委員･児童委員   活動記録内容</t>
    <rPh sb="16" eb="17">
      <t>ウチ</t>
    </rPh>
    <rPh sb="17" eb="18">
      <t>カタチ</t>
    </rPh>
    <phoneticPr fontId="1"/>
  </si>
  <si>
    <t>住民に対して行う事務的な連絡の場合」は、「連絡調整回数」欄に記入しません。</t>
    <rPh sb="8" eb="11">
      <t>ジムテキ</t>
    </rPh>
    <rPh sb="12" eb="14">
      <t>レンラク</t>
    </rPh>
    <rPh sb="15" eb="17">
      <t>バアイ</t>
    </rPh>
    <rPh sb="21" eb="27">
      <t>レンラクチョウセイカイスウ</t>
    </rPh>
    <rPh sb="28" eb="29">
      <t>ラン</t>
    </rPh>
    <rPh sb="30" eb="32">
      <t>キニュウ</t>
    </rPh>
    <phoneticPr fontId="1"/>
  </si>
  <si>
    <t>内容</t>
    <rPh sb="0" eb="2">
      <t>ナイヨウ</t>
    </rPh>
    <phoneticPr fontId="1"/>
  </si>
  <si>
    <t>前年度の活動件数を入力、または左表の総合計をコピー＆ペーストしてください。</t>
  </si>
  <si>
    <t>分野</t>
    <rPh sb="0" eb="2">
      <t>ブンヤ</t>
    </rPh>
    <phoneticPr fontId="1"/>
  </si>
  <si>
    <t>掃除の代行</t>
    <rPh sb="0" eb="2">
      <t>ソウジ</t>
    </rPh>
    <rPh sb="3" eb="5">
      <t>ダイコウ</t>
    </rPh>
    <phoneticPr fontId="1"/>
  </si>
  <si>
    <t>　※(15)と(20)の合計件数は一致</t>
  </si>
  <si>
    <t>民生委員･児童委員  活動記録集計表</t>
    <rPh sb="15" eb="17">
      <t>シュウケイ</t>
    </rPh>
    <rPh sb="17" eb="18">
      <t>ヒョウ</t>
    </rPh>
    <phoneticPr fontId="1"/>
  </si>
  <si>
    <t>住　　　　　居　　　（11）</t>
  </si>
  <si>
    <t>調査・実態把握　　　　　（１）</t>
    <rPh sb="3" eb="5">
      <t>ジッタイ</t>
    </rPh>
    <rPh sb="5" eb="7">
      <t>ハアク</t>
    </rPh>
    <phoneticPr fontId="1"/>
  </si>
  <si>
    <t>各シートに保護がかけてあります。</t>
    <rPh sb="0" eb="1">
      <t>カク</t>
    </rPh>
    <rPh sb="5" eb="7">
      <t>ホゴ</t>
    </rPh>
    <phoneticPr fontId="1"/>
  </si>
  <si>
    <t>☆　シートの保護とセルのロックについて</t>
    <rPh sb="6" eb="8">
      <t>ホゴ</t>
    </rPh>
    <phoneticPr fontId="1"/>
  </si>
  <si>
    <t>年度</t>
    <rPh sb="0" eb="2">
      <t>ネンド</t>
    </rPh>
    <phoneticPr fontId="1"/>
  </si>
  <si>
    <t>在宅福祉サービスについて</t>
    <rPh sb="0" eb="4">
      <t>ザイタクフクシ</t>
    </rPh>
    <phoneticPr fontId="1"/>
  </si>
  <si>
    <t>年</t>
    <rPh sb="0" eb="1">
      <t>ネン</t>
    </rPh>
    <phoneticPr fontId="1"/>
  </si>
  <si>
    <r>
      <t>4</t>
    </r>
    <r>
      <rPr>
        <sz val="12"/>
        <color auto="1"/>
        <rFont val="ＭＳ Ｐゴシック"/>
      </rPr>
      <t>月分</t>
    </r>
    <rPh sb="0" eb="2">
      <t>ガツブン</t>
    </rPh>
    <phoneticPr fontId="1"/>
  </si>
  <si>
    <t>証明(調査・確認等)事務</t>
    <rPh sb="0" eb="2">
      <t>ショウメイ</t>
    </rPh>
    <rPh sb="3" eb="5">
      <t>チョウサ</t>
    </rPh>
    <rPh sb="6" eb="8">
      <t>カクニン</t>
    </rPh>
    <rPh sb="8" eb="9">
      <t>トウ</t>
    </rPh>
    <rPh sb="10" eb="12">
      <t>ジム</t>
    </rPh>
    <phoneticPr fontId="1"/>
  </si>
  <si>
    <r>
      <t>5</t>
    </r>
    <r>
      <rPr>
        <sz val="12"/>
        <color auto="1"/>
        <rFont val="ＭＳ Ｐゴシック"/>
      </rPr>
      <t>月分</t>
    </r>
    <rPh sb="1" eb="3">
      <t>ガツブン</t>
    </rPh>
    <phoneticPr fontId="1"/>
  </si>
  <si>
    <r>
      <t>6</t>
    </r>
    <r>
      <rPr>
        <sz val="12"/>
        <color auto="1"/>
        <rFont val="ＭＳ Ｐゴシック"/>
      </rPr>
      <t>月分</t>
    </r>
    <rPh sb="1" eb="3">
      <t>ガツブン</t>
    </rPh>
    <phoneticPr fontId="1"/>
  </si>
  <si>
    <r>
      <t>7</t>
    </r>
    <r>
      <rPr>
        <sz val="12"/>
        <color auto="1"/>
        <rFont val="ＭＳ Ｐゴシック"/>
      </rPr>
      <t>月分</t>
    </r>
    <rPh sb="1" eb="3">
      <t>ガツブン</t>
    </rPh>
    <phoneticPr fontId="1"/>
  </si>
  <si>
    <r>
      <t>8</t>
    </r>
    <r>
      <rPr>
        <sz val="12"/>
        <color auto="1"/>
        <rFont val="ＭＳ Ｐゴシック"/>
      </rPr>
      <t>月分</t>
    </r>
    <rPh sb="1" eb="3">
      <t>ガツブン</t>
    </rPh>
    <phoneticPr fontId="1"/>
  </si>
  <si>
    <r>
      <t>9</t>
    </r>
    <r>
      <rPr>
        <sz val="12"/>
        <color auto="1"/>
        <rFont val="ＭＳ Ｐゴシック"/>
      </rPr>
      <t>月分</t>
    </r>
    <rPh sb="1" eb="3">
      <t>ガツブン</t>
    </rPh>
    <phoneticPr fontId="1"/>
  </si>
  <si>
    <r>
      <t xml:space="preserve">　委員が要保護児童を発見した時に対応した活動
・自ら要保護児童を発見して通告
・要保護児童発見者からの依頼による関係機関への通告
</t>
    </r>
    <r>
      <rPr>
        <sz val="9"/>
        <color auto="1"/>
        <rFont val="ＭＳ 明朝"/>
      </rPr>
      <t>（注）関係機関から連絡を受けた場合は、内容によって「相談・
　　　支援」、「調査・実態把握（１）」に計上</t>
    </r>
  </si>
  <si>
    <t>◯借家を明渡す際に修繕費を請求され、どうしたらよいかと相談を受けた。
◯隣人と土地の境界のことでもめたと相談を受け、専門家を紹介した。</t>
  </si>
  <si>
    <t>民児協の会長へデータで活動件数等をご報告する場合は下のデータをご利用ください。</t>
    <rPh sb="0" eb="3">
      <t>ミンジキョウ</t>
    </rPh>
    <rPh sb="4" eb="6">
      <t>カイチョウ</t>
    </rPh>
    <rPh sb="11" eb="13">
      <t>カツドウ</t>
    </rPh>
    <rPh sb="13" eb="15">
      <t>ケンスウ</t>
    </rPh>
    <rPh sb="15" eb="16">
      <t>トウ</t>
    </rPh>
    <rPh sb="18" eb="20">
      <t>ホウコク</t>
    </rPh>
    <rPh sb="22" eb="24">
      <t>バアイ</t>
    </rPh>
    <rPh sb="25" eb="26">
      <t>シタ</t>
    </rPh>
    <phoneticPr fontId="1"/>
  </si>
  <si>
    <r>
      <t>10</t>
    </r>
    <r>
      <rPr>
        <sz val="12"/>
        <color auto="1"/>
        <rFont val="ＭＳ Ｐゴシック"/>
      </rPr>
      <t>月分</t>
    </r>
    <rPh sb="2" eb="4">
      <t>ガツブン</t>
    </rPh>
    <phoneticPr fontId="1"/>
  </si>
  <si>
    <r>
      <t>11</t>
    </r>
    <r>
      <rPr>
        <sz val="12"/>
        <color auto="1"/>
        <rFont val="ＭＳ Ｐゴシック"/>
      </rPr>
      <t>月分</t>
    </r>
    <rPh sb="2" eb="4">
      <t>ガツブン</t>
    </rPh>
    <phoneticPr fontId="1"/>
  </si>
  <si>
    <r>
      <t>12</t>
    </r>
    <r>
      <rPr>
        <sz val="12"/>
        <color auto="1"/>
        <rFont val="ＭＳ Ｐゴシック"/>
      </rPr>
      <t>月分</t>
    </r>
    <rPh sb="2" eb="4">
      <t>ガツブン</t>
    </rPh>
    <phoneticPr fontId="1"/>
  </si>
  <si>
    <t>子どもの地域生活　　　（５）</t>
    <rPh sb="0" eb="1">
      <t>コ</t>
    </rPh>
    <rPh sb="4" eb="6">
      <t>チイキ</t>
    </rPh>
    <rPh sb="6" eb="8">
      <t>セイカツ</t>
    </rPh>
    <phoneticPr fontId="1"/>
  </si>
  <si>
    <r>
      <t>2</t>
    </r>
    <r>
      <rPr>
        <sz val="12"/>
        <color auto="1"/>
        <rFont val="ＭＳ Ｐゴシック"/>
      </rPr>
      <t>月分</t>
    </r>
    <rPh sb="1" eb="3">
      <t>ガツブン</t>
    </rPh>
    <phoneticPr fontId="1"/>
  </si>
  <si>
    <r>
      <t>3</t>
    </r>
    <r>
      <rPr>
        <sz val="12"/>
        <color auto="1"/>
        <rFont val="ＭＳ Ｐゴシック"/>
      </rPr>
      <t>月分</t>
    </r>
    <rPh sb="1" eb="3">
      <t>ガツブン</t>
    </rPh>
    <phoneticPr fontId="1"/>
  </si>
  <si>
    <t>　☆　印刷時の用紙サイズについて</t>
    <rPh sb="3" eb="5">
      <t>インサツ</t>
    </rPh>
    <rPh sb="5" eb="6">
      <t>トキ</t>
    </rPh>
    <rPh sb="7" eb="9">
      <t>ヨウシ</t>
    </rPh>
    <phoneticPr fontId="1"/>
  </si>
  <si>
    <t>民生委員番号</t>
    <rPh sb="0" eb="4">
      <t>ミンセイイイン</t>
    </rPh>
    <rPh sb="4" eb="6">
      <t>バンゴウ</t>
    </rPh>
    <phoneticPr fontId="1"/>
  </si>
  <si>
    <t>補装具・日常生活用具の給付・貸与について（介護保険以外）</t>
    <rPh sb="0" eb="3">
      <t>ホソウグ</t>
    </rPh>
    <rPh sb="4" eb="10">
      <t>ニチジョウセイカツヨウグ</t>
    </rPh>
    <rPh sb="11" eb="13">
      <t>キュウフ</t>
    </rPh>
    <rPh sb="14" eb="16">
      <t>タイヨ</t>
    </rPh>
    <rPh sb="21" eb="27">
      <t>カイゴホケンイガイ</t>
    </rPh>
    <phoneticPr fontId="1"/>
  </si>
  <si>
    <t>相続の問題について</t>
    <rPh sb="0" eb="2">
      <t>ソウゾク</t>
    </rPh>
    <rPh sb="3" eb="5">
      <t>モンダイ</t>
    </rPh>
    <phoneticPr fontId="1"/>
  </si>
  <si>
    <t>医療費に関すること</t>
    <rPh sb="0" eb="3">
      <t>イリョウヒ</t>
    </rPh>
    <rPh sb="4" eb="5">
      <t>カン</t>
    </rPh>
    <phoneticPr fontId="1"/>
  </si>
  <si>
    <t>その他の関係機関　　　（10）</t>
    <rPh sb="2" eb="3">
      <t>タ</t>
    </rPh>
    <rPh sb="4" eb="6">
      <t>カンケイ</t>
    </rPh>
    <rPh sb="6" eb="8">
      <t>キカン</t>
    </rPh>
    <phoneticPr fontId="1"/>
  </si>
  <si>
    <t>民生委員番号</t>
    <rPh sb="0" eb="2">
      <t>ミンセイ</t>
    </rPh>
    <rPh sb="2" eb="4">
      <t>イイン</t>
    </rPh>
    <rPh sb="4" eb="6">
      <t>バンゴウ</t>
    </rPh>
    <phoneticPr fontId="1"/>
  </si>
  <si>
    <t>曜</t>
    <rPh sb="0" eb="1">
      <t>ヨウ</t>
    </rPh>
    <phoneticPr fontId="1"/>
  </si>
  <si>
    <t>へ</t>
  </si>
  <si>
    <t>○</t>
  </si>
  <si>
    <t>し</t>
  </si>
  <si>
    <t>日別活動件数</t>
    <rPh sb="0" eb="2">
      <t>ヒベツ</t>
    </rPh>
    <rPh sb="2" eb="4">
      <t>カツドウ</t>
    </rPh>
    <rPh sb="4" eb="6">
      <t>ケンスウ</t>
    </rPh>
    <phoneticPr fontId="1"/>
  </si>
  <si>
    <t>行事・事業・会議　への参加・協力　　　　　　（２）</t>
    <rPh sb="0" eb="2">
      <t>ギョウジ</t>
    </rPh>
    <rPh sb="3" eb="5">
      <t>ジギョウ</t>
    </rPh>
    <rPh sb="6" eb="8">
      <t>カイギ</t>
    </rPh>
    <rPh sb="11" eb="13">
      <t>サンカ</t>
    </rPh>
    <rPh sb="14" eb="16">
      <t>キョウリョク</t>
    </rPh>
    <phoneticPr fontId="1"/>
  </si>
  <si>
    <t>民児協運営・研修　　　　　（４）</t>
    <rPh sb="0" eb="3">
      <t>ミンジキョウ</t>
    </rPh>
    <rPh sb="3" eb="5">
      <t>ウンエイ</t>
    </rPh>
    <rPh sb="6" eb="8">
      <t>ケンシュウ</t>
    </rPh>
    <phoneticPr fontId="1"/>
  </si>
  <si>
    <t>要保護児童の発見                   の通告・仲介　　　　　　（６）</t>
    <rPh sb="0" eb="1">
      <t>ヨウ</t>
    </rPh>
    <rPh sb="1" eb="3">
      <t>ホゴ</t>
    </rPh>
    <rPh sb="3" eb="5">
      <t>ジドウ</t>
    </rPh>
    <rPh sb="6" eb="8">
      <t>ハッケン</t>
    </rPh>
    <rPh sb="28" eb="30">
      <t>ツウコク</t>
    </rPh>
    <rPh sb="31" eb="33">
      <t>チュウカイ</t>
    </rPh>
    <phoneticPr fontId="1"/>
  </si>
  <si>
    <t>育児サークルについて</t>
    <rPh sb="0" eb="2">
      <t>イクジ</t>
    </rPh>
    <phoneticPr fontId="1"/>
  </si>
  <si>
    <t>訪問・連絡活動　　　　　（７）</t>
    <rPh sb="0" eb="2">
      <t>ホウモン</t>
    </rPh>
    <rPh sb="3" eb="5">
      <t>レンラク</t>
    </rPh>
    <rPh sb="5" eb="7">
      <t>カツドウ</t>
    </rPh>
    <phoneticPr fontId="1"/>
  </si>
  <si>
    <t>委員相互　　　　　　　（９）</t>
    <rPh sb="0" eb="2">
      <t>イイン</t>
    </rPh>
    <rPh sb="2" eb="4">
      <t>ソウゴ</t>
    </rPh>
    <phoneticPr fontId="1"/>
  </si>
  <si>
    <t>食生活に関する相談</t>
    <rPh sb="0" eb="3">
      <t>ショクセイカツ</t>
    </rPh>
    <rPh sb="4" eb="5">
      <t>カン</t>
    </rPh>
    <rPh sb="7" eb="9">
      <t>ソウダン</t>
    </rPh>
    <phoneticPr fontId="1"/>
  </si>
  <si>
    <t>活動日数　(11)</t>
    <rPh sb="0" eb="2">
      <t>カツドウ</t>
    </rPh>
    <rPh sb="2" eb="4">
      <t>ニッスウ</t>
    </rPh>
    <phoneticPr fontId="1"/>
  </si>
  <si>
    <t>その他：活動記録の記入について</t>
    <rPh sb="2" eb="3">
      <t>タ</t>
    </rPh>
    <rPh sb="4" eb="8">
      <t>カツドウキロク</t>
    </rPh>
    <rPh sb="9" eb="11">
      <t>キニュウ</t>
    </rPh>
    <phoneticPr fontId="1"/>
  </si>
  <si>
    <t>児童手当について</t>
    <rPh sb="0" eb="4">
      <t>ジドウテアテ</t>
    </rPh>
    <phoneticPr fontId="1"/>
  </si>
  <si>
    <t>区　　分</t>
    <rPh sb="0" eb="1">
      <t>ク</t>
    </rPh>
    <rPh sb="3" eb="4">
      <t>ブン</t>
    </rPh>
    <phoneticPr fontId="1"/>
  </si>
  <si>
    <t>在　宅　福　祉　　　　（１）</t>
  </si>
  <si>
    <t>生活費（７）</t>
    <rPh sb="0" eb="3">
      <t>セイカツヒ</t>
    </rPh>
    <phoneticPr fontId="1"/>
  </si>
  <si>
    <t>健康・保健医療　　　　（３）</t>
  </si>
  <si>
    <t>年金について</t>
    <rPh sb="0" eb="2">
      <t>ネンキン</t>
    </rPh>
    <phoneticPr fontId="1"/>
  </si>
  <si>
    <t>家族・親族無での問題</t>
    <rPh sb="0" eb="2">
      <t>カゾク</t>
    </rPh>
    <rPh sb="3" eb="5">
      <t>シンゾク</t>
    </rPh>
    <rPh sb="5" eb="6">
      <t>ナ</t>
    </rPh>
    <rPh sb="8" eb="10">
      <t>モンダイ</t>
    </rPh>
    <phoneticPr fontId="1"/>
  </si>
  <si>
    <t>子育て・母子保健　　　（４）</t>
    <rPh sb="4" eb="6">
      <t>ボシ</t>
    </rPh>
    <rPh sb="6" eb="8">
      <t>ホケン</t>
    </rPh>
    <phoneticPr fontId="1"/>
  </si>
  <si>
    <t>説　　明</t>
    <rPh sb="0" eb="1">
      <t>セツ</t>
    </rPh>
    <rPh sb="3" eb="4">
      <t>アキラ</t>
    </rPh>
    <phoneticPr fontId="1"/>
  </si>
  <si>
    <t>年 金 ・ 保 険　　　　　（８）</t>
  </si>
  <si>
    <t>仕　　　　　事　　　　　（９）</t>
  </si>
  <si>
    <t>生　活　環　境　　　（12）</t>
  </si>
  <si>
    <t>そ　　の　　他　　　（14）</t>
  </si>
  <si>
    <t>高齢者に関すること　　（16）</t>
    <rPh sb="4" eb="5">
      <t>カン</t>
    </rPh>
    <phoneticPr fontId="1"/>
  </si>
  <si>
    <t>障害者に関すること　　（17）</t>
    <rPh sb="0" eb="3">
      <t>ショウガイシャ</t>
    </rPh>
    <rPh sb="4" eb="5">
      <t>カン</t>
    </rPh>
    <phoneticPr fontId="1"/>
  </si>
  <si>
    <t>そ　　の　　他　　　　（19）</t>
    <rPh sb="6" eb="7">
      <t>タ</t>
    </rPh>
    <phoneticPr fontId="1"/>
  </si>
  <si>
    <t>※表中の民生委員・児童委員、主任児童委員は「委員」と記載する。</t>
  </si>
  <si>
    <t>自動車損害賠償責任保険について</t>
    <rPh sb="0" eb="11">
      <t>ジドウシャソンガイバイショウセキニンホケン</t>
    </rPh>
    <phoneticPr fontId="1"/>
  </si>
  <si>
    <r>
      <t>相談・支援 　　　　　　　　　　　　　　　　　　　　　　　　　　　　　　　　　　　　　　　　　　　　　　　　　　　　　　　　　　　　　　　　　　　　　　　　　↓　　　　　　　　　　　　　　　　　　　　　　　　　　　　　　　　　　　　　　　　　　　　　　　　　　　　　　　　　　　　　　　　　　　　　　　　　　　　　　　＊この区分に該当する場合は､｢分類表２｣からさらに､</t>
    </r>
    <r>
      <rPr>
        <u/>
        <sz val="10"/>
        <color auto="1"/>
        <rFont val="ＭＳ 明朝"/>
      </rPr>
      <t>内容･分野</t>
    </r>
    <r>
      <rPr>
        <sz val="10"/>
        <color auto="1"/>
        <rFont val="ＭＳ 明朝"/>
      </rPr>
      <t>を区分します　　　　　　　　　　　　　　　　　　　　　　　　　　　　　　　　　　　　　　　　　　　　　　　　　　　　　　　　　　　　　　　　　　　　　　　　　　　　　　　　　　　　　　　　　　　　　　　　　　　　　　　　　　　　　　　　　　　</t>
    </r>
    <rPh sb="0" eb="2">
      <t>ソウダン</t>
    </rPh>
    <rPh sb="3" eb="5">
      <t>シエン</t>
    </rPh>
    <rPh sb="191" eb="193">
      <t>クブン</t>
    </rPh>
    <phoneticPr fontId="1"/>
  </si>
  <si>
    <t>分野別 相談･支援件数</t>
    <rPh sb="0" eb="2">
      <t>ブンヤ</t>
    </rPh>
    <rPh sb="2" eb="3">
      <t>ベツ</t>
    </rPh>
    <rPh sb="4" eb="6">
      <t>ソウダン</t>
    </rPh>
    <rPh sb="7" eb="9">
      <t>シエン</t>
    </rPh>
    <rPh sb="9" eb="11">
      <t>ケンスウ</t>
    </rPh>
    <phoneticPr fontId="1"/>
  </si>
  <si>
    <t>活動日数</t>
    <rPh sb="0" eb="2">
      <t>カツドウ</t>
    </rPh>
    <rPh sb="2" eb="4">
      <t>ニッスウ</t>
    </rPh>
    <phoneticPr fontId="1"/>
  </si>
  <si>
    <t>子どもの教育・学校生活（６）</t>
    <rPh sb="0" eb="1">
      <t>コ</t>
    </rPh>
    <rPh sb="7" eb="9">
      <t>ガッコウ</t>
    </rPh>
    <rPh sb="9" eb="11">
      <t>セイカツ</t>
    </rPh>
    <phoneticPr fontId="1"/>
  </si>
  <si>
    <t>　高齢者に関する相談・支援</t>
    <rPh sb="1" eb="4">
      <t>コウレイシャ</t>
    </rPh>
    <rPh sb="5" eb="6">
      <t>カン</t>
    </rPh>
    <rPh sb="8" eb="10">
      <t>ソウダン</t>
    </rPh>
    <rPh sb="11" eb="13">
      <t>シエン</t>
    </rPh>
    <phoneticPr fontId="1"/>
  </si>
  <si>
    <t>運転免許について（返納等）</t>
    <rPh sb="0" eb="4">
      <t>ウンテンメンキョ</t>
    </rPh>
    <rPh sb="9" eb="12">
      <t>ヘンノウトウ</t>
    </rPh>
    <phoneticPr fontId="1"/>
  </si>
  <si>
    <t>地域福祉活動・自主活動　　　（３）</t>
    <rPh sb="0" eb="2">
      <t>チイキ</t>
    </rPh>
    <rPh sb="2" eb="4">
      <t>フクシ</t>
    </rPh>
    <rPh sb="4" eb="6">
      <t>カツドウ</t>
    </rPh>
    <rPh sb="7" eb="9">
      <t>ジシュ</t>
    </rPh>
    <rPh sb="9" eb="11">
      <t>カツドウ</t>
    </rPh>
    <phoneticPr fontId="1"/>
  </si>
  <si>
    <t>シート右上の民生委員番号、民児協名・氏名は、「総合計シート」にて入力したものが反映されています。</t>
    <rPh sb="3" eb="5">
      <t>ミギウエ</t>
    </rPh>
    <rPh sb="6" eb="8">
      <t>ミンセイ</t>
    </rPh>
    <rPh sb="8" eb="10">
      <t>イイン</t>
    </rPh>
    <rPh sb="10" eb="12">
      <t>バンゴウ</t>
    </rPh>
    <rPh sb="13" eb="14">
      <t>ミン</t>
    </rPh>
    <rPh sb="14" eb="15">
      <t>ジ</t>
    </rPh>
    <rPh sb="15" eb="16">
      <t>キョウ</t>
    </rPh>
    <rPh sb="16" eb="17">
      <t>メイ</t>
    </rPh>
    <rPh sb="18" eb="20">
      <t>シメイ</t>
    </rPh>
    <rPh sb="23" eb="24">
      <t>ソウ</t>
    </rPh>
    <rPh sb="24" eb="26">
      <t>ゴウケイ</t>
    </rPh>
    <rPh sb="32" eb="34">
      <t>ニュウリョク</t>
    </rPh>
    <rPh sb="39" eb="41">
      <t>ハンエイ</t>
    </rPh>
    <phoneticPr fontId="1"/>
  </si>
  <si>
    <t>「連絡調整回数」欄に記入します。</t>
  </si>
  <si>
    <t>活動件数を福祉事務所に報告するため、全委員から集めた先月の活動記録の集計表をもとに集計を行った。</t>
  </si>
  <si>
    <t>◯親が認知症でないか心配だと相談を受け、医療機関の受診を勧めた。
◯ひとり暮らしの男性から、健康管理を反省し食生活を改善したいと相談された。
◯国民健康保険に未加入なので先行き心配であるとの相談を受けた。</t>
  </si>
  <si>
    <t>保健センターと共同で開催する子育て教室の打合せをした。</t>
  </si>
  <si>
    <t>相談・支援内容区分　早見表</t>
    <rPh sb="0" eb="2">
      <t>ソウダン</t>
    </rPh>
    <rPh sb="3" eb="5">
      <t>シエン</t>
    </rPh>
    <rPh sb="5" eb="7">
      <t>ナイヨウ</t>
    </rPh>
    <rPh sb="7" eb="9">
      <t>クブン</t>
    </rPh>
    <rPh sb="10" eb="13">
      <t>ハヤミヒョウ</t>
    </rPh>
    <phoneticPr fontId="1"/>
  </si>
  <si>
    <t>　委員や民児協が行った地域福祉活動
・委員が行った自主活動
・民児協の活動
・関係機関との協働活動</t>
  </si>
  <si>
    <t>出産について（支援制度等）</t>
    <rPh sb="0" eb="2">
      <t>シュッサン</t>
    </rPh>
    <rPh sb="7" eb="11">
      <t>シエンセイド</t>
    </rPh>
    <rPh sb="11" eb="12">
      <t>トウ</t>
    </rPh>
    <phoneticPr fontId="1"/>
  </si>
  <si>
    <t>「連絡調整回数」の記入欄は「委員相互（9）」と「その他の関係機関（10）」の2つがあり、以下にいくつか例示します。</t>
    <rPh sb="1" eb="3">
      <t>レンラク</t>
    </rPh>
    <rPh sb="3" eb="7">
      <t>チョウセイカイスウ</t>
    </rPh>
    <rPh sb="9" eb="11">
      <t>キニュウ</t>
    </rPh>
    <rPh sb="11" eb="12">
      <t>ラン</t>
    </rPh>
    <rPh sb="14" eb="18">
      <t>イインソウゴ</t>
    </rPh>
    <rPh sb="26" eb="27">
      <t>タ</t>
    </rPh>
    <rPh sb="28" eb="32">
      <t>カンケイキカン</t>
    </rPh>
    <rPh sb="44" eb="46">
      <t>イカ</t>
    </rPh>
    <rPh sb="51" eb="53">
      <t>レイジ</t>
    </rPh>
    <phoneticPr fontId="1"/>
  </si>
  <si>
    <t>せ</t>
  </si>
  <si>
    <t>あ</t>
  </si>
  <si>
    <t>街灯が切れている</t>
    <rPh sb="0" eb="2">
      <t>ガイトウ</t>
    </rPh>
    <rPh sb="3" eb="4">
      <t>キ</t>
    </rPh>
    <phoneticPr fontId="1"/>
  </si>
  <si>
    <t>例　　示</t>
    <rPh sb="0" eb="1">
      <t>レイ</t>
    </rPh>
    <rPh sb="3" eb="4">
      <t>ジ</t>
    </rPh>
    <phoneticPr fontId="1"/>
  </si>
  <si>
    <t>悪質な訪問販売等の問題</t>
    <rPh sb="0" eb="2">
      <t>アクシツ</t>
    </rPh>
    <rPh sb="3" eb="8">
      <t>ホウモンハンバイトウ</t>
    </rPh>
    <rPh sb="9" eb="11">
      <t>モンダイ</t>
    </rPh>
    <phoneticPr fontId="1"/>
  </si>
  <si>
    <t>（地域の）治安に関する心配</t>
    <rPh sb="1" eb="3">
      <t>チイキ</t>
    </rPh>
    <rPh sb="5" eb="7">
      <t>チアン</t>
    </rPh>
    <rPh sb="8" eb="9">
      <t>カン</t>
    </rPh>
    <rPh sb="11" eb="13">
      <t>シンパイ</t>
    </rPh>
    <phoneticPr fontId="1"/>
  </si>
  <si>
    <t>アルコール依存症の問題</t>
    <rPh sb="5" eb="8">
      <t>イゾンショウ</t>
    </rPh>
    <rPh sb="9" eb="11">
      <t>モンダイ</t>
    </rPh>
    <phoneticPr fontId="1"/>
  </si>
  <si>
    <t>健康・保健医療（３）</t>
  </si>
  <si>
    <t>い</t>
  </si>
  <si>
    <t>育児支援のための福祉サービス等の利用</t>
    <rPh sb="0" eb="4">
      <t>イクジシエン</t>
    </rPh>
    <rPh sb="8" eb="10">
      <t>フクシ</t>
    </rPh>
    <rPh sb="14" eb="15">
      <t>トウ</t>
    </rPh>
    <rPh sb="16" eb="18">
      <t>リヨウ</t>
    </rPh>
    <phoneticPr fontId="1"/>
  </si>
  <si>
    <t>子育て・母子保健（４）</t>
  </si>
  <si>
    <t>いじめの問題</t>
    <rPh sb="4" eb="6">
      <t>モンダイ</t>
    </rPh>
    <phoneticPr fontId="1"/>
  </si>
  <si>
    <t>学校教育に関すること</t>
    <rPh sb="0" eb="2">
      <t>ガッコウ</t>
    </rPh>
    <rPh sb="2" eb="4">
      <t>キョウイク</t>
    </rPh>
    <rPh sb="5" eb="6">
      <t>カン</t>
    </rPh>
    <phoneticPr fontId="1"/>
  </si>
  <si>
    <t>遺族年金の受給申請をしたい。</t>
    <rPh sb="0" eb="4">
      <t>イゾクネンキン</t>
    </rPh>
    <rPh sb="5" eb="9">
      <t>ジュキュウシンセイ</t>
    </rPh>
    <phoneticPr fontId="1"/>
  </si>
  <si>
    <t>生活環境（12）</t>
  </si>
  <si>
    <t>年 金・保 険（８）</t>
  </si>
  <si>
    <t>ボランティア活動への参加について</t>
    <rPh sb="6" eb="8">
      <t>カツドウ</t>
    </rPh>
    <rPh sb="10" eb="12">
      <t>サンカ</t>
    </rPh>
    <phoneticPr fontId="1"/>
  </si>
  <si>
    <t>う</t>
  </si>
  <si>
    <t>家庭不和</t>
    <rPh sb="0" eb="4">
      <t>カテイフワ</t>
    </rPh>
    <phoneticPr fontId="1"/>
  </si>
  <si>
    <t>その他（14）</t>
  </si>
  <si>
    <t>◯民児協事務局と会議の打ち合わせをした。
◯行事の連絡を受けて対応した。
◯意見具申書を提出した。
◯地域の人に委員としてかかわっている行事を案内
　した。
◯関係機関に必要な手続きを確認した。
◯関係機関から情報提供を受けた。</t>
  </si>
  <si>
    <t>お</t>
  </si>
  <si>
    <t>ふ</t>
  </si>
  <si>
    <t>孤立に関すること</t>
    <rPh sb="0" eb="2">
      <t>コリツ</t>
    </rPh>
    <rPh sb="3" eb="4">
      <t>カン</t>
    </rPh>
    <phoneticPr fontId="1"/>
  </si>
  <si>
    <t>子育てサロンについて</t>
    <rPh sb="0" eb="2">
      <t>コソダ</t>
    </rPh>
    <phoneticPr fontId="1"/>
  </si>
  <si>
    <t>親子関係について</t>
    <rPh sb="0" eb="4">
      <t>オヤコカンケイ</t>
    </rPh>
    <phoneticPr fontId="1"/>
  </si>
  <si>
    <t>家族関係（10）</t>
  </si>
  <si>
    <t>か</t>
  </si>
  <si>
    <r>
      <t xml:space="preserve">　（１）～（13）のいずれにも該当しない相談・支
援について
</t>
    </r>
    <r>
      <rPr>
        <sz val="9"/>
        <color auto="1"/>
        <rFont val="ＭＳ 明朝"/>
      </rPr>
      <t>（注）判断しがたい場合、無理に内容を特定せず、「そ
　　　の他（14）」に計上</t>
    </r>
  </si>
  <si>
    <t>買い物の同行、代行</t>
    <rPh sb="0" eb="1">
      <t>カ</t>
    </rPh>
    <rPh sb="7" eb="9">
      <t>ダイコウ</t>
    </rPh>
    <phoneticPr fontId="1"/>
  </si>
  <si>
    <t>　関係機関と連絡調整した回数</t>
  </si>
  <si>
    <t>離婚に関すること</t>
    <rPh sb="0" eb="2">
      <t>リコン</t>
    </rPh>
    <rPh sb="3" eb="4">
      <t>カン</t>
    </rPh>
    <phoneticPr fontId="1"/>
  </si>
  <si>
    <t>学校生活に関すること</t>
    <rPh sb="0" eb="2">
      <t>ガッコウ</t>
    </rPh>
    <rPh sb="2" eb="4">
      <t>セイカツ</t>
    </rPh>
    <rPh sb="5" eb="6">
      <t>カン</t>
    </rPh>
    <phoneticPr fontId="1"/>
  </si>
  <si>
    <t>家庭内暴力（DV含む）</t>
    <rPh sb="0" eb="3">
      <t>カテイナイ</t>
    </rPh>
    <rPh sb="3" eb="5">
      <t>ボウリョク</t>
    </rPh>
    <rPh sb="8" eb="9">
      <t>フク</t>
    </rPh>
    <phoneticPr fontId="1"/>
  </si>
  <si>
    <t>在宅福祉（１）</t>
  </si>
  <si>
    <t>◯相談を受けたが主訴がよくわからなかった。
◯民生委員の活動内容について教えてほしいと相談があった。</t>
  </si>
  <si>
    <t>介護保険（２）</t>
  </si>
  <si>
    <t>母子・父子・寡婦福祉資金に関すること</t>
    <rPh sb="0" eb="2">
      <t>ボシ</t>
    </rPh>
    <rPh sb="3" eb="5">
      <t>フシ</t>
    </rPh>
    <rPh sb="6" eb="8">
      <t>カフ</t>
    </rPh>
    <rPh sb="8" eb="10">
      <t>フクシ</t>
    </rPh>
    <rPh sb="10" eb="12">
      <t>シキン</t>
    </rPh>
    <rPh sb="13" eb="14">
      <t>カン</t>
    </rPh>
    <phoneticPr fontId="1"/>
  </si>
  <si>
    <t>日常的な支援（13）</t>
  </si>
  <si>
    <t>　（１）～（12）のいずれにも該当しない内容のう
ち、他に代替手段がないなどによりやむを得
ず行った日常的な支援に関すること</t>
  </si>
  <si>
    <t>住居（11）</t>
  </si>
  <si>
    <t>き</t>
  </si>
  <si>
    <t>（地域の）危険個所について</t>
    <rPh sb="1" eb="3">
      <t>チイキ</t>
    </rPh>
    <rPh sb="5" eb="9">
      <t>キケンカショ</t>
    </rPh>
    <phoneticPr fontId="1"/>
  </si>
  <si>
    <t>●他の委員と連絡調整を「した」場合（「受けた」場合）</t>
    <rPh sb="1" eb="2">
      <t>タ</t>
    </rPh>
    <rPh sb="3" eb="5">
      <t>イイン</t>
    </rPh>
    <rPh sb="6" eb="10">
      <t>レンラクチョウセイ</t>
    </rPh>
    <rPh sb="15" eb="17">
      <t>バアイ</t>
    </rPh>
    <rPh sb="19" eb="20">
      <t>ウ</t>
    </rPh>
    <rPh sb="23" eb="25">
      <t>バアイ</t>
    </rPh>
    <phoneticPr fontId="1"/>
  </si>
  <si>
    <t>給料の未払いについて</t>
    <rPh sb="0" eb="2">
      <t>キュウリョウ</t>
    </rPh>
    <rPh sb="3" eb="5">
      <t>ミバラ</t>
    </rPh>
    <phoneticPr fontId="1"/>
  </si>
  <si>
    <t>（住居の）境界線に関する問題</t>
    <rPh sb="1" eb="3">
      <t>ジュウキョ</t>
    </rPh>
    <rPh sb="5" eb="8">
      <t>キョウカイセン</t>
    </rPh>
    <rPh sb="9" eb="10">
      <t>カン</t>
    </rPh>
    <rPh sb="12" eb="14">
      <t>モンダイ</t>
    </rPh>
    <phoneticPr fontId="1"/>
  </si>
  <si>
    <t>ひ</t>
  </si>
  <si>
    <t>心身上の疾病・障害の予防及び治療</t>
    <rPh sb="0" eb="1">
      <t>ココロ</t>
    </rPh>
    <rPh sb="1" eb="3">
      <t>シンジョウ</t>
    </rPh>
    <rPh sb="4" eb="6">
      <t>シッペイ</t>
    </rPh>
    <rPh sb="7" eb="9">
      <t>ショウガイ</t>
    </rPh>
    <rPh sb="10" eb="13">
      <t>ヨボウオヨ</t>
    </rPh>
    <rPh sb="14" eb="16">
      <t>チリョウ</t>
    </rPh>
    <phoneticPr fontId="1"/>
  </si>
  <si>
    <t>共同募金への協力について</t>
    <rPh sb="0" eb="4">
      <t>キョウドウボキン</t>
    </rPh>
    <rPh sb="6" eb="8">
      <t>キョウリョク</t>
    </rPh>
    <phoneticPr fontId="1"/>
  </si>
  <si>
    <t>　　※報告や連絡を受け児童相談所等と今後の支援について相談をした場合は、「相談・支援件数」として、内容と分野を</t>
    <rPh sb="3" eb="5">
      <t>ホウコク</t>
    </rPh>
    <rPh sb="6" eb="8">
      <t>レンラク</t>
    </rPh>
    <rPh sb="9" eb="10">
      <t>ウ</t>
    </rPh>
    <rPh sb="11" eb="16">
      <t>ジドウソウダンショ</t>
    </rPh>
    <rPh sb="16" eb="17">
      <t>ナド</t>
    </rPh>
    <rPh sb="18" eb="20">
      <t>コンゴ</t>
    </rPh>
    <rPh sb="21" eb="23">
      <t>シエン</t>
    </rPh>
    <rPh sb="27" eb="29">
      <t>ソウダン</t>
    </rPh>
    <rPh sb="32" eb="34">
      <t>バアイ</t>
    </rPh>
    <rPh sb="37" eb="39">
      <t>ソウダン</t>
    </rPh>
    <rPh sb="40" eb="44">
      <t>シエンケンスウ</t>
    </rPh>
    <rPh sb="49" eb="51">
      <t>ナイヨウ</t>
    </rPh>
    <rPh sb="52" eb="54">
      <t>ブンヤ</t>
    </rPh>
    <phoneticPr fontId="1"/>
  </si>
  <si>
    <t>近隣住民との関係等</t>
    <rPh sb="0" eb="2">
      <t>キンリン</t>
    </rPh>
    <rPh sb="2" eb="4">
      <t>ジュウミン</t>
    </rPh>
    <rPh sb="6" eb="9">
      <t>カンケイトウ</t>
    </rPh>
    <phoneticPr fontId="1"/>
  </si>
  <si>
    <t>仕事（９）</t>
  </si>
  <si>
    <t>結婚について</t>
    <rPh sb="0" eb="2">
      <t>ケッコン</t>
    </rPh>
    <phoneticPr fontId="1"/>
  </si>
  <si>
    <t>健康について（健康不安・食生活の相談等）</t>
    <rPh sb="0" eb="2">
      <t>ケンコウ</t>
    </rPh>
    <rPh sb="7" eb="11">
      <t>ケンコウフアン</t>
    </rPh>
    <rPh sb="12" eb="15">
      <t>ショクセイカツ</t>
    </rPh>
    <rPh sb="16" eb="19">
      <t>ソウダントウ</t>
    </rPh>
    <phoneticPr fontId="1"/>
  </si>
  <si>
    <t>健康保険に関すること</t>
    <rPh sb="0" eb="4">
      <t>ケンコウホケン</t>
    </rPh>
    <rPh sb="5" eb="6">
      <t>カン</t>
    </rPh>
    <phoneticPr fontId="1"/>
  </si>
  <si>
    <t>騒音（近隣住民以外）</t>
    <rPh sb="0" eb="2">
      <t>ソウオン</t>
    </rPh>
    <rPh sb="3" eb="7">
      <t>キンリンジュウミン</t>
    </rPh>
    <rPh sb="7" eb="9">
      <t>イガイ</t>
    </rPh>
    <phoneticPr fontId="1"/>
  </si>
  <si>
    <t>こ</t>
  </si>
  <si>
    <t>公園の遊具等の問題</t>
    <rPh sb="0" eb="9">
      <t>コウエンノユウグトウノモンダイ</t>
    </rPh>
    <phoneticPr fontId="1"/>
  </si>
  <si>
    <t>　⇒　別表（相談・支援活動区分）を参照　　　　　　　　　　　　　　　　　　　　　　　　　　　　　　　　　　　　　　　　　　　　　　　　　　　　　　　　　　　　　　　　　　　　　　　　　　　　　　　　　　　　　　　　　　　　　　　　　　　　　　　　　　　　　　　　　　　　　　　　　　　　　　　　　　　　　　　　　　　　　　　　　　　　　　　　　　　　　　　　　　　　　　　　　　　　　　　　　　　　　　　　　　　　　　　　　　　　　　　　　　　　　　　　</t>
  </si>
  <si>
    <t>厚生年金（保険）に関すること</t>
    <rPh sb="0" eb="4">
      <t>コウセイネンキン</t>
    </rPh>
    <rPh sb="5" eb="7">
      <t>ホケン</t>
    </rPh>
    <rPh sb="9" eb="10">
      <t>カン</t>
    </rPh>
    <phoneticPr fontId="1"/>
  </si>
  <si>
    <t>障害（児）者に対する支援について</t>
    <rPh sb="0" eb="2">
      <t>ショウガイ</t>
    </rPh>
    <rPh sb="3" eb="4">
      <t>ジ</t>
    </rPh>
    <rPh sb="5" eb="6">
      <t>シャ</t>
    </rPh>
    <rPh sb="7" eb="8">
      <t>タイ</t>
    </rPh>
    <rPh sb="10" eb="12">
      <t>シエン</t>
    </rPh>
    <phoneticPr fontId="1"/>
  </si>
  <si>
    <t>高齢者医療制度に関すること</t>
    <rPh sb="0" eb="7">
      <t>コウレイシャイリョウセイド</t>
    </rPh>
    <rPh sb="8" eb="9">
      <t>カン</t>
    </rPh>
    <phoneticPr fontId="1"/>
  </si>
  <si>
    <t>国民健康保険に関すること</t>
    <rPh sb="0" eb="6">
      <t>コクミンケンコウホケン</t>
    </rPh>
    <rPh sb="7" eb="8">
      <t>カン</t>
    </rPh>
    <phoneticPr fontId="1"/>
  </si>
  <si>
    <t>●住民から相談をもちかけられ、役場の担当課等に連絡等を「した」場合</t>
    <rPh sb="1" eb="3">
      <t>ジュウミン</t>
    </rPh>
    <rPh sb="5" eb="7">
      <t>ソウダン</t>
    </rPh>
    <rPh sb="15" eb="17">
      <t>ヤクバ</t>
    </rPh>
    <rPh sb="18" eb="21">
      <t>タントウカ</t>
    </rPh>
    <rPh sb="21" eb="22">
      <t>トウ</t>
    </rPh>
    <rPh sb="23" eb="25">
      <t>レンラク</t>
    </rPh>
    <rPh sb="25" eb="26">
      <t>トウ</t>
    </rPh>
    <rPh sb="31" eb="33">
      <t>バアイ</t>
    </rPh>
    <phoneticPr fontId="1"/>
  </si>
  <si>
    <t>国民年金に関すること</t>
    <rPh sb="0" eb="4">
      <t>コクミンネンキン</t>
    </rPh>
    <rPh sb="5" eb="6">
      <t>カン</t>
    </rPh>
    <phoneticPr fontId="1"/>
  </si>
  <si>
    <t>（地域の）子育てサークル等の情報</t>
    <rPh sb="1" eb="3">
      <t>チイキ</t>
    </rPh>
    <rPh sb="5" eb="7">
      <t>コソダ</t>
    </rPh>
    <rPh sb="12" eb="13">
      <t>トウ</t>
    </rPh>
    <rPh sb="14" eb="16">
      <t>ジョウホウ</t>
    </rPh>
    <phoneticPr fontId="1"/>
  </si>
  <si>
    <t>子育ての問題について</t>
    <rPh sb="0" eb="2">
      <t>コソダ</t>
    </rPh>
    <rPh sb="4" eb="6">
      <t>モンダイ</t>
    </rPh>
    <phoneticPr fontId="1"/>
  </si>
  <si>
    <t>≪関係機関からの連絡調整≫</t>
    <rPh sb="1" eb="3">
      <t>カンケイ</t>
    </rPh>
    <rPh sb="3" eb="5">
      <t>キカン</t>
    </rPh>
    <rPh sb="8" eb="10">
      <t>レンラク</t>
    </rPh>
    <rPh sb="10" eb="12">
      <t>チョウセイ</t>
    </rPh>
    <phoneticPr fontId="1"/>
  </si>
  <si>
    <t>り</t>
  </si>
  <si>
    <t>子ども会について</t>
    <rPh sb="0" eb="1">
      <t>コ</t>
    </rPh>
    <rPh sb="3" eb="4">
      <t>カイ</t>
    </rPh>
    <phoneticPr fontId="1"/>
  </si>
  <si>
    <t>◯国民年金の給付申請について、詳細を知りたいと相談されたので、役場の担当課に
  つないだ。
◯児童扶養手当について知りたいと言われ、資料を見せた。
◯認知症の親が自動車事故を起こしたが、本人への補償は自動車損害賠償責任保険からは
  十分に受けられないと言われたと相談を受けた。</t>
  </si>
  <si>
    <t>（住居の）立ち退き</t>
    <rPh sb="1" eb="3">
      <t>ジュウキョ</t>
    </rPh>
    <rPh sb="5" eb="6">
      <t>タ</t>
    </rPh>
    <rPh sb="7" eb="8">
      <t>ノ</t>
    </rPh>
    <phoneticPr fontId="1"/>
  </si>
  <si>
    <t>子ども食堂について</t>
    <rPh sb="0" eb="1">
      <t>コ</t>
    </rPh>
    <rPh sb="3" eb="5">
      <t>ショクドウ</t>
    </rPh>
    <phoneticPr fontId="1"/>
  </si>
  <si>
    <t>子どもの遊び場に関すること</t>
    <rPh sb="0" eb="1">
      <t>コ</t>
    </rPh>
    <rPh sb="4" eb="5">
      <t>アソ</t>
    </rPh>
    <rPh sb="6" eb="7">
      <t>バ</t>
    </rPh>
    <rPh sb="8" eb="9">
      <t>カン</t>
    </rPh>
    <phoneticPr fontId="1"/>
  </si>
  <si>
    <t>子どもの教育・学校に関すること</t>
    <rPh sb="0" eb="1">
      <t>コ</t>
    </rPh>
    <rPh sb="4" eb="6">
      <t>キョウイク</t>
    </rPh>
    <rPh sb="7" eb="9">
      <t>ガッコウ</t>
    </rPh>
    <rPh sb="10" eb="11">
      <t>カン</t>
    </rPh>
    <phoneticPr fontId="1"/>
  </si>
  <si>
    <t>子どもを預かってくれる場所を探している</t>
    <rPh sb="0" eb="1">
      <t>コ</t>
    </rPh>
    <rPh sb="4" eb="5">
      <t>アズ</t>
    </rPh>
    <rPh sb="11" eb="13">
      <t>バショ</t>
    </rPh>
    <rPh sb="14" eb="15">
      <t>サガ</t>
    </rPh>
    <phoneticPr fontId="1"/>
  </si>
  <si>
    <t>【訪問活動】
◯自宅を訪問したが、不在だった。
◯関係機関から依頼されて、調査票をもって訪問した。
◯相手から相談依頼があって、訪問した。
【連絡活動】
◯配布した調査票の不備を指摘された。
◯地域の人から情報提供を受けた。
◯退院の報告を受けた。</t>
  </si>
  <si>
    <t>ゴミ置き場に関すること</t>
    <rPh sb="2" eb="3">
      <t>オ</t>
    </rPh>
    <rPh sb="4" eb="5">
      <t>バ</t>
    </rPh>
    <rPh sb="6" eb="7">
      <t>カン</t>
    </rPh>
    <phoneticPr fontId="1"/>
  </si>
  <si>
    <t>ゴミ出しの代行</t>
    <rPh sb="2" eb="3">
      <t>ダ</t>
    </rPh>
    <rPh sb="5" eb="7">
      <t>ダイコウ</t>
    </rPh>
    <phoneticPr fontId="1"/>
  </si>
  <si>
    <t>雇用保険に関すること</t>
    <rPh sb="0" eb="4">
      <t>コヨウホケン</t>
    </rPh>
    <rPh sb="5" eb="6">
      <t>カン</t>
    </rPh>
    <phoneticPr fontId="1"/>
  </si>
  <si>
    <t>雇用に関すること</t>
    <rPh sb="0" eb="2">
      <t>コヨウ</t>
    </rPh>
    <rPh sb="3" eb="4">
      <t>カン</t>
    </rPh>
    <phoneticPr fontId="1"/>
  </si>
  <si>
    <t>子どもの地域生活（５）</t>
  </si>
  <si>
    <t>ち</t>
  </si>
  <si>
    <t>さ</t>
  </si>
  <si>
    <t>里親制度について</t>
    <rPh sb="0" eb="4">
      <t>サトオヤセイド</t>
    </rPh>
    <phoneticPr fontId="1"/>
  </si>
  <si>
    <t>施設入所に関する相談（介護保険を除く）</t>
    <rPh sb="0" eb="4">
      <t>シセツニュウショ</t>
    </rPh>
    <rPh sb="5" eb="6">
      <t>カン</t>
    </rPh>
    <rPh sb="8" eb="10">
      <t>ソウダン</t>
    </rPh>
    <rPh sb="11" eb="15">
      <t>カイゴホケン</t>
    </rPh>
    <rPh sb="16" eb="17">
      <t>ノゾ</t>
    </rPh>
    <phoneticPr fontId="1"/>
  </si>
  <si>
    <t>しつけに関すること</t>
    <rPh sb="4" eb="5">
      <t>カン</t>
    </rPh>
    <phoneticPr fontId="1"/>
  </si>
  <si>
    <t>児童虐待について（住民からの通告、発見を除く）</t>
    <rPh sb="0" eb="4">
      <t>ジドウギャクタイ</t>
    </rPh>
    <rPh sb="9" eb="11">
      <t>ジュウミン</t>
    </rPh>
    <rPh sb="14" eb="16">
      <t>ツウコク</t>
    </rPh>
    <rPh sb="17" eb="19">
      <t>ハッケン</t>
    </rPh>
    <rPh sb="20" eb="21">
      <t>ノゾ</t>
    </rPh>
    <phoneticPr fontId="1"/>
  </si>
  <si>
    <t>児童扶養手当について</t>
    <rPh sb="0" eb="6">
      <t>ジドウフヨウテアテ</t>
    </rPh>
    <phoneticPr fontId="1"/>
  </si>
  <si>
    <t>借地、借家に関すること</t>
    <rPh sb="0" eb="2">
      <t>シャクチ</t>
    </rPh>
    <rPh sb="3" eb="5">
      <t>シャクヤ</t>
    </rPh>
    <rPh sb="6" eb="7">
      <t>カン</t>
    </rPh>
    <phoneticPr fontId="1"/>
  </si>
  <si>
    <t>　介護保険サービスの利用等に関すること
・居宅サービス、施設サービス、介護予防サービス、
  地域支援事業等
・要介護認定、保険料、利用料等</t>
  </si>
  <si>
    <t>就学支援制度に関すること</t>
    <rPh sb="0" eb="6">
      <t>シュウガクシエンセイド</t>
    </rPh>
    <rPh sb="7" eb="8">
      <t>カン</t>
    </rPh>
    <phoneticPr fontId="1"/>
  </si>
  <si>
    <r>
      <t>別表（相談・支援活動区分）</t>
    </r>
    <r>
      <rPr>
        <sz val="16"/>
        <color auto="1"/>
        <rFont val="ＭＳ Ｐ明朝"/>
      </rPr>
      <t>　　　　　　　　　　　　　　　　　　　　　　　　　　　　　　　　　※｢相談｣だけでなく､｢支援｣内容も含む。</t>
    </r>
    <rPh sb="0" eb="1">
      <t>ベツ</t>
    </rPh>
    <rPh sb="1" eb="2">
      <t>ヒョウ</t>
    </rPh>
    <rPh sb="3" eb="5">
      <t>ソウダン</t>
    </rPh>
    <rPh sb="6" eb="8">
      <t>シエン</t>
    </rPh>
    <rPh sb="8" eb="10">
      <t>カツドウ</t>
    </rPh>
    <rPh sb="10" eb="12">
      <t>クブン</t>
    </rPh>
    <phoneticPr fontId="1"/>
  </si>
  <si>
    <t>精神保健に関すること</t>
    <rPh sb="0" eb="4">
      <t>セイシンホケン</t>
    </rPh>
    <rPh sb="5" eb="6">
      <t>カン</t>
    </rPh>
    <phoneticPr fontId="1"/>
  </si>
  <si>
    <t>就職に関すること</t>
    <rPh sb="0" eb="2">
      <t>シュウショク</t>
    </rPh>
    <rPh sb="3" eb="4">
      <t>カン</t>
    </rPh>
    <phoneticPr fontId="1"/>
  </si>
  <si>
    <t>障害者手帳の交付に関すること</t>
    <rPh sb="0" eb="3">
      <t>ショウガイシャ</t>
    </rPh>
    <rPh sb="3" eb="5">
      <t>テチョウ</t>
    </rPh>
    <rPh sb="6" eb="8">
      <t>コウフ</t>
    </rPh>
    <rPh sb="9" eb="10">
      <t>カン</t>
    </rPh>
    <phoneticPr fontId="1"/>
  </si>
  <si>
    <t>職業指導、職業能力の開発</t>
    <rPh sb="0" eb="4">
      <t>ショクギョウシドウ</t>
    </rPh>
    <rPh sb="5" eb="9">
      <t>ショクギョウノウリョク</t>
    </rPh>
    <rPh sb="10" eb="12">
      <t>カイハツ</t>
    </rPh>
    <phoneticPr fontId="1"/>
  </si>
  <si>
    <t>書類等の代読、説明</t>
    <rPh sb="0" eb="3">
      <t>ショルイトウ</t>
    </rPh>
    <rPh sb="4" eb="6">
      <t>ダイドク</t>
    </rPh>
    <rPh sb="7" eb="9">
      <t>セツメイ</t>
    </rPh>
    <phoneticPr fontId="1"/>
  </si>
  <si>
    <t>書類等の提出代行（行政への提出）</t>
    <rPh sb="0" eb="3">
      <t>ショルイトウ</t>
    </rPh>
    <rPh sb="4" eb="6">
      <t>テイシュツ</t>
    </rPh>
    <rPh sb="6" eb="8">
      <t>ダイコウ</t>
    </rPh>
    <rPh sb="9" eb="11">
      <t>ギョウセイ</t>
    </rPh>
    <rPh sb="13" eb="15">
      <t>テイシュツ</t>
    </rPh>
    <phoneticPr fontId="1"/>
  </si>
  <si>
    <t>生活費（７）</t>
  </si>
  <si>
    <t>生活困窮者の自立支援制度の利用</t>
    <rPh sb="0" eb="2">
      <t>セイカツ</t>
    </rPh>
    <rPh sb="2" eb="5">
      <t>コンキュウシャ</t>
    </rPh>
    <rPh sb="6" eb="12">
      <t>ジリツシエンセイド</t>
    </rPh>
    <rPh sb="13" eb="15">
      <t>リヨウ</t>
    </rPh>
    <phoneticPr fontId="1"/>
  </si>
  <si>
    <t>生活習慣病予防</t>
    <rPh sb="0" eb="7">
      <t>セイカツシュウカンビョウヨボウ</t>
    </rPh>
    <phoneticPr fontId="1"/>
  </si>
  <si>
    <t>生活福祉資金に関すること</t>
    <rPh sb="0" eb="6">
      <t>セイカツフクシシキン</t>
    </rPh>
    <rPh sb="7" eb="8">
      <t>カン</t>
    </rPh>
    <phoneticPr fontId="1"/>
  </si>
  <si>
    <t>生活保護の申請・受給について</t>
    <rPh sb="0" eb="2">
      <t>セイカツ</t>
    </rPh>
    <rPh sb="2" eb="4">
      <t>ホゴ</t>
    </rPh>
    <rPh sb="5" eb="7">
      <t>シンセイ</t>
    </rPh>
    <rPh sb="8" eb="10">
      <t>ジュキュウ</t>
    </rPh>
    <phoneticPr fontId="1"/>
  </si>
  <si>
    <t>そ</t>
  </si>
  <si>
    <t>騒音（近隣住民）</t>
    <rPh sb="0" eb="2">
      <t>ソウオン</t>
    </rPh>
    <rPh sb="3" eb="7">
      <t>キンリンジュウミン</t>
    </rPh>
    <phoneticPr fontId="1"/>
  </si>
  <si>
    <t>【委員による発見・通告】
◯子どもから虐待を受けているとの告白を受け、児童相談所に通告した。
【仲介による通告】
◯住民から虐待の疑いのある家庭の通報があり、児童相談所等に連絡した。</t>
  </si>
  <si>
    <t>た</t>
  </si>
  <si>
    <t>【住民の求めに基づく証明・調査事務】
◯民間保険申請の際、本人の申立て内容を確認して書類の作成支援をした。
【行政手続きの協力事務】
◯就学困難証明・生活困窮証明書類に把握事項を記入した。
◯就学支援金制度の申請に伴う当該世帯の状況確認の要請に協力した。</t>
  </si>
  <si>
    <t>家族・親族内での問題</t>
    <rPh sb="0" eb="2">
      <t>カゾク</t>
    </rPh>
    <rPh sb="3" eb="5">
      <t>シンゾク</t>
    </rPh>
    <rPh sb="5" eb="6">
      <t>ナイ</t>
    </rPh>
    <rPh sb="8" eb="10">
      <t>モンダイ</t>
    </rPh>
    <phoneticPr fontId="1"/>
  </si>
  <si>
    <t>たばこをやめたい、やめさせたい</t>
  </si>
  <si>
    <t>町内会（自治会）に関すること</t>
    <rPh sb="0" eb="3">
      <t>チョウナイカイ</t>
    </rPh>
    <rPh sb="4" eb="7">
      <t>ジチカイ</t>
    </rPh>
    <rPh sb="9" eb="10">
      <t>カン</t>
    </rPh>
    <phoneticPr fontId="1"/>
  </si>
  <si>
    <t>つ</t>
  </si>
  <si>
    <r>
      <t>下記の手順で活動件数をコピーしてください。　</t>
    </r>
    <r>
      <rPr>
        <sz val="11"/>
        <color rgb="FFFF0000"/>
        <rFont val="ＭＳ Ｐ明朝"/>
      </rPr>
      <t>※年度更新処理を実行すると各月の活動記録がクリアされますのでご注意ください。</t>
    </r>
    <rPh sb="6" eb="8">
      <t>カツドウ</t>
    </rPh>
    <rPh sb="8" eb="10">
      <t>ケンスウ</t>
    </rPh>
    <rPh sb="23" eb="25">
      <t>ネンド</t>
    </rPh>
    <rPh sb="25" eb="27">
      <t>コウシン</t>
    </rPh>
    <rPh sb="27" eb="29">
      <t>ショリ</t>
    </rPh>
    <rPh sb="30" eb="32">
      <t>ジッコウ</t>
    </rPh>
    <rPh sb="35" eb="37">
      <t>カクツキ</t>
    </rPh>
    <rPh sb="38" eb="40">
      <t>カツドウ</t>
    </rPh>
    <rPh sb="40" eb="42">
      <t>キロク</t>
    </rPh>
    <rPh sb="53" eb="55">
      <t>チュウイ</t>
    </rPh>
    <phoneticPr fontId="1"/>
  </si>
  <si>
    <t>通院の付き添い</t>
    <rPh sb="0" eb="2">
      <t>ツウイン</t>
    </rPh>
    <rPh sb="3" eb="4">
      <t>ツ</t>
    </rPh>
    <rPh sb="5" eb="6">
      <t>ソ</t>
    </rPh>
    <phoneticPr fontId="1"/>
  </si>
  <si>
    <t>（子どもの）通学通園路の問題</t>
    <rPh sb="1" eb="2">
      <t>コ</t>
    </rPh>
    <rPh sb="6" eb="11">
      <t>ツウガクツウエンロ</t>
    </rPh>
    <rPh sb="12" eb="14">
      <t>モンダイ</t>
    </rPh>
    <phoneticPr fontId="1"/>
  </si>
  <si>
    <t>て</t>
  </si>
  <si>
    <t>出稼ぎについて</t>
    <rPh sb="0" eb="2">
      <t>デカセ</t>
    </rPh>
    <phoneticPr fontId="1"/>
  </si>
  <si>
    <r>
      <t xml:space="preserve">　さまざまな相談を受けたり解決に向けて支援した活動、生活支援のための活動
・必要な情報の提供
・福祉サービスの利用支援
・福祉サービスに関する苦情解決の支援
・見守り支援
・その他日常生活に関する支援等
</t>
    </r>
    <r>
      <rPr>
        <sz val="9"/>
        <color auto="1"/>
        <rFont val="ＭＳ 明朝"/>
      </rPr>
      <t>（注）直接相談を受けた場合だけでなく､関係機関からの相談や支援に
　　　ついての調整・協議を行った件数も計上</t>
    </r>
  </si>
  <si>
    <t>印刷時の用紙サイズは、「総合計」シートはA4サイズ、月別シート（4月～翌3月）はA4サイズで設定しています。お手持ちのプリンタによって印刷結果が変わってきますので、各自ご調整ください。</t>
    <rPh sb="2" eb="3">
      <t>トキ</t>
    </rPh>
    <rPh sb="4" eb="6">
      <t>ヨウシ</t>
    </rPh>
    <rPh sb="12" eb="13">
      <t>ソウ</t>
    </rPh>
    <rPh sb="13" eb="15">
      <t>ゴウケイ</t>
    </rPh>
    <rPh sb="26" eb="28">
      <t>ツキベツ</t>
    </rPh>
    <rPh sb="33" eb="34">
      <t>ガツ</t>
    </rPh>
    <rPh sb="35" eb="36">
      <t>ヨク</t>
    </rPh>
    <rPh sb="37" eb="38">
      <t>ガツ</t>
    </rPh>
    <phoneticPr fontId="1"/>
  </si>
  <si>
    <t>手紙の代筆</t>
    <rPh sb="0" eb="2">
      <t>テガミ</t>
    </rPh>
    <rPh sb="3" eb="5">
      <t>ダイヒツ</t>
    </rPh>
    <phoneticPr fontId="1"/>
  </si>
  <si>
    <t>と</t>
  </si>
  <si>
    <t>土地の売買に関すること</t>
    <rPh sb="0" eb="2">
      <t>トチ</t>
    </rPh>
    <rPh sb="3" eb="5">
      <t>バイバイ</t>
    </rPh>
    <rPh sb="6" eb="7">
      <t>カン</t>
    </rPh>
    <phoneticPr fontId="1"/>
  </si>
  <si>
    <t>日本学生支援機構の奨学金に関すること</t>
    <rPh sb="0" eb="8">
      <t>ニホンガクセイシエンキコウ</t>
    </rPh>
    <rPh sb="9" eb="12">
      <t>ショウガクキン</t>
    </rPh>
    <rPh sb="13" eb="14">
      <t>カン</t>
    </rPh>
    <phoneticPr fontId="1"/>
  </si>
  <si>
    <t>な</t>
  </si>
  <si>
    <t>日常生活自立支援事業に関すること</t>
    <rPh sb="0" eb="4">
      <t>ニチジョウセイカツ</t>
    </rPh>
    <rPh sb="4" eb="8">
      <t>ジリツシエン</t>
    </rPh>
    <rPh sb="8" eb="10">
      <t>ジギョウ</t>
    </rPh>
    <rPh sb="11" eb="12">
      <t>カン</t>
    </rPh>
    <phoneticPr fontId="1"/>
  </si>
  <si>
    <t>福祉手当（児童、障害者、高齢者等）</t>
    <rPh sb="0" eb="4">
      <t>フクシテアテ</t>
    </rPh>
    <rPh sb="5" eb="7">
      <t>ジドウ</t>
    </rPh>
    <rPh sb="8" eb="10">
      <t>ショウガイ</t>
    </rPh>
    <rPh sb="10" eb="11">
      <t>シャ</t>
    </rPh>
    <rPh sb="12" eb="15">
      <t>コウレイシャ</t>
    </rPh>
    <rPh sb="15" eb="16">
      <t>トウ</t>
    </rPh>
    <phoneticPr fontId="1"/>
  </si>
  <si>
    <t>乳幼児健診に関すること</t>
    <rPh sb="0" eb="3">
      <t>ニュウヨウジ</t>
    </rPh>
    <rPh sb="3" eb="5">
      <t>ケンシン</t>
    </rPh>
    <rPh sb="6" eb="7">
      <t>カン</t>
    </rPh>
    <phoneticPr fontId="1"/>
  </si>
  <si>
    <t>妊娠に関すること</t>
    <rPh sb="0" eb="2">
      <t>ニンシン</t>
    </rPh>
    <rPh sb="3" eb="4">
      <t>カン</t>
    </rPh>
    <phoneticPr fontId="1"/>
  </si>
  <si>
    <t>認定こども園について</t>
    <rPh sb="0" eb="2">
      <t>ニンテイ</t>
    </rPh>
    <rPh sb="5" eb="6">
      <t>エン</t>
    </rPh>
    <phoneticPr fontId="1"/>
  </si>
  <si>
    <t>ね</t>
  </si>
  <si>
    <t>の</t>
  </si>
  <si>
    <t>●住民からの虐待の疑いや事実等に関して電話や直接話を受け、市町村、福祉事務所または児童相談所に連絡を「した」場合</t>
    <rPh sb="1" eb="3">
      <t>ジュウミン</t>
    </rPh>
    <rPh sb="6" eb="8">
      <t>ギャクタイ</t>
    </rPh>
    <rPh sb="9" eb="10">
      <t>ウタガ</t>
    </rPh>
    <rPh sb="12" eb="14">
      <t>ジジツ</t>
    </rPh>
    <rPh sb="14" eb="15">
      <t>トウ</t>
    </rPh>
    <rPh sb="16" eb="17">
      <t>カン</t>
    </rPh>
    <rPh sb="19" eb="21">
      <t>デンワ</t>
    </rPh>
    <rPh sb="22" eb="24">
      <t>チョクセツ</t>
    </rPh>
    <rPh sb="24" eb="25">
      <t>ハナシ</t>
    </rPh>
    <rPh sb="26" eb="27">
      <t>ウ</t>
    </rPh>
    <rPh sb="29" eb="32">
      <t>シチョウソン</t>
    </rPh>
    <rPh sb="33" eb="35">
      <t>フクシ</t>
    </rPh>
    <rPh sb="35" eb="37">
      <t>ジム</t>
    </rPh>
    <rPh sb="37" eb="38">
      <t>ショ</t>
    </rPh>
    <rPh sb="41" eb="43">
      <t>ジドウ</t>
    </rPh>
    <rPh sb="43" eb="46">
      <t>ソウダンショ</t>
    </rPh>
    <rPh sb="47" eb="49">
      <t>レンラク</t>
    </rPh>
    <rPh sb="54" eb="56">
      <t>バアイ</t>
    </rPh>
    <phoneticPr fontId="1"/>
  </si>
  <si>
    <t>野良犬、野良猫の問題</t>
    <rPh sb="0" eb="3">
      <t>ノライヌ</t>
    </rPh>
    <rPh sb="4" eb="7">
      <t>ノラネコ</t>
    </rPh>
    <rPh sb="8" eb="10">
      <t>モンダイ</t>
    </rPh>
    <phoneticPr fontId="1"/>
  </si>
  <si>
    <t>は</t>
  </si>
  <si>
    <t>徘徊（認知症など）</t>
    <rPh sb="0" eb="2">
      <t>ハイカイ</t>
    </rPh>
    <rPh sb="3" eb="6">
      <t>ニンチショウ</t>
    </rPh>
    <phoneticPr fontId="1"/>
  </si>
  <si>
    <t>【</t>
  </si>
  <si>
    <t>母親学級について</t>
    <rPh sb="0" eb="4">
      <t>ハハオヤガッキュウ</t>
    </rPh>
    <phoneticPr fontId="1"/>
  </si>
  <si>
    <t>保険所の入所等に関すること</t>
    <rPh sb="0" eb="3">
      <t>ホケンショ</t>
    </rPh>
    <rPh sb="4" eb="6">
      <t>ニュウショ</t>
    </rPh>
    <rPh sb="6" eb="7">
      <t>トウ</t>
    </rPh>
    <rPh sb="8" eb="9">
      <t>カン</t>
    </rPh>
    <phoneticPr fontId="1"/>
  </si>
  <si>
    <t>ひきこもりについて</t>
  </si>
  <si>
    <t>（子どもの）不登校について</t>
    <rPh sb="1" eb="2">
      <t>コ</t>
    </rPh>
    <rPh sb="6" eb="9">
      <t>フトウコウ</t>
    </rPh>
    <phoneticPr fontId="1"/>
  </si>
  <si>
    <t>扶養に関すること</t>
    <rPh sb="0" eb="2">
      <t>フヨウ</t>
    </rPh>
    <rPh sb="3" eb="4">
      <t>カン</t>
    </rPh>
    <phoneticPr fontId="1"/>
  </si>
  <si>
    <t>ペットの飼育について</t>
    <rPh sb="4" eb="6">
      <t>シイク</t>
    </rPh>
    <phoneticPr fontId="1"/>
  </si>
  <si>
    <t>ペットの糞尿の問題（迷惑している）</t>
    <rPh sb="4" eb="6">
      <t>フンニョウ</t>
    </rPh>
    <rPh sb="7" eb="9">
      <t>モンダイ</t>
    </rPh>
    <rPh sb="10" eb="12">
      <t>メイワク</t>
    </rPh>
    <phoneticPr fontId="1"/>
  </si>
  <si>
    <t>ほ</t>
  </si>
  <si>
    <t>保険学級について</t>
    <rPh sb="0" eb="4">
      <t>ホケンガッキュウ</t>
    </rPh>
    <phoneticPr fontId="1"/>
  </si>
  <si>
    <t>や</t>
  </si>
  <si>
    <t>家賃に関すること</t>
    <rPh sb="0" eb="2">
      <t>ヤチン</t>
    </rPh>
    <rPh sb="3" eb="4">
      <t>カン</t>
    </rPh>
    <phoneticPr fontId="1"/>
  </si>
  <si>
    <t>ゆ</t>
  </si>
  <si>
    <t>（認知症高齢者等の）行方不明</t>
    <rPh sb="1" eb="8">
      <t>ニンチショウコウレイシャトウ</t>
    </rPh>
    <rPh sb="10" eb="14">
      <t>ユクエフメイ</t>
    </rPh>
    <phoneticPr fontId="1"/>
  </si>
  <si>
    <t>よ</t>
  </si>
  <si>
    <t>養子縁組について</t>
    <rPh sb="0" eb="4">
      <t>ヨウシエングミ</t>
    </rPh>
    <phoneticPr fontId="1"/>
  </si>
  <si>
    <t>幼稚園の入園等に関すること</t>
    <rPh sb="0" eb="3">
      <t>ヨウチエン</t>
    </rPh>
    <rPh sb="4" eb="7">
      <t>ニュウエントウ</t>
    </rPh>
    <rPh sb="8" eb="9">
      <t>カン</t>
    </rPh>
    <phoneticPr fontId="1"/>
  </si>
  <si>
    <t>ろ</t>
  </si>
  <si>
    <t>老人クラブについて</t>
    <rPh sb="0" eb="2">
      <t>ロウジン</t>
    </rPh>
    <phoneticPr fontId="1"/>
  </si>
  <si>
    <r>
      <t>①記入欄　</t>
    </r>
    <r>
      <rPr>
        <u/>
        <sz val="9"/>
        <color auto="1"/>
        <rFont val="ＭＳ Ｐゴシック"/>
      </rPr>
      <t>「委員相互（９）」に該当</t>
    </r>
    <r>
      <rPr>
        <sz val="9"/>
        <color auto="1"/>
        <rFont val="ＭＳ Ｐゴシック"/>
      </rPr>
      <t>するもの</t>
    </r>
    <rPh sb="1" eb="3">
      <t>キニュウ</t>
    </rPh>
    <rPh sb="3" eb="4">
      <t>ラン</t>
    </rPh>
    <rPh sb="6" eb="8">
      <t>イイン</t>
    </rPh>
    <rPh sb="8" eb="10">
      <t>ソウゴ</t>
    </rPh>
    <rPh sb="15" eb="17">
      <t>ガイトウ</t>
    </rPh>
    <phoneticPr fontId="1"/>
  </si>
  <si>
    <t>≪民生委員・児童委員同士の連絡調整≫</t>
    <rPh sb="1" eb="5">
      <t>ミンセイイイン</t>
    </rPh>
    <rPh sb="6" eb="10">
      <t>ジドウイイン</t>
    </rPh>
    <rPh sb="10" eb="12">
      <t>ドウシ</t>
    </rPh>
    <rPh sb="13" eb="17">
      <t>レンラクチョウセイ</t>
    </rPh>
    <phoneticPr fontId="1"/>
  </si>
  <si>
    <t>（注）一日に複数の活動を行った場合で
      も活動日数欄には一つだけ◯を記
      入。</t>
  </si>
  <si>
    <t>【委員が行った自主活動】
◯委員が担当地区の関係者、団体に呼びかけて地域の課題について話しあった。
◯委員活動に役立つ研修会に自主的に参加した。
【民児協の活動】
◯子育てサロンのチラシを作成した。
◯市民向けの啓発ポスターを作成した。
【関係機関との協働活動】
◯社協と協働してひきこもり理解の啓発広報を行った。</t>
  </si>
  <si>
    <t>（年度、民生委員番号、民児協名・氏名を入力するのはここ一度だけです。自動的に各月のシートに反映します。)</t>
    <rPh sb="1" eb="3">
      <t>ネンド</t>
    </rPh>
    <rPh sb="4" eb="6">
      <t>ミンセイ</t>
    </rPh>
    <rPh sb="6" eb="10">
      <t>イインバンゴウ</t>
    </rPh>
    <rPh sb="11" eb="12">
      <t>ミン</t>
    </rPh>
    <rPh sb="12" eb="13">
      <t>ジ</t>
    </rPh>
    <rPh sb="13" eb="14">
      <t>キョウ</t>
    </rPh>
    <rPh sb="14" eb="15">
      <t>メイ</t>
    </rPh>
    <rPh sb="16" eb="18">
      <t>シメイ</t>
    </rPh>
    <rPh sb="19" eb="21">
      <t>ニュウリョク</t>
    </rPh>
    <rPh sb="34" eb="37">
      <t>ジドウテキ</t>
    </rPh>
    <rPh sb="38" eb="39">
      <t>カク</t>
    </rPh>
    <rPh sb="39" eb="40">
      <t>ツキ</t>
    </rPh>
    <rPh sb="45" eb="47">
      <t>ハンエイ</t>
    </rPh>
    <phoneticPr fontId="1"/>
  </si>
  <si>
    <t>≪住民との連絡調整≫</t>
    <rPh sb="1" eb="3">
      <t>ジュウミン</t>
    </rPh>
    <rPh sb="5" eb="7">
      <t>レンラク</t>
    </rPh>
    <rPh sb="7" eb="9">
      <t>チョウセイ</t>
    </rPh>
    <phoneticPr fontId="1"/>
  </si>
  <si>
    <t>●民生委員・児童委員が委員活動の一環として参加している地域事業の日程や開催場所の変更、出欠席等の連絡調整を「した」場合「受けた」場合）</t>
    <rPh sb="1" eb="3">
      <t>ミンセイ</t>
    </rPh>
    <rPh sb="3" eb="5">
      <t>イイン</t>
    </rPh>
    <rPh sb="6" eb="8">
      <t>ジドウ</t>
    </rPh>
    <rPh sb="8" eb="10">
      <t>イイン</t>
    </rPh>
    <rPh sb="11" eb="13">
      <t>イイン</t>
    </rPh>
    <rPh sb="13" eb="15">
      <t>カツドウ</t>
    </rPh>
    <rPh sb="16" eb="18">
      <t>イッカン</t>
    </rPh>
    <rPh sb="21" eb="23">
      <t>サンカ</t>
    </rPh>
    <rPh sb="27" eb="29">
      <t>チイキ</t>
    </rPh>
    <rPh sb="29" eb="31">
      <t>ジギョウ</t>
    </rPh>
    <rPh sb="32" eb="34">
      <t>ニッテイ</t>
    </rPh>
    <rPh sb="35" eb="37">
      <t>カイサイ</t>
    </rPh>
    <rPh sb="37" eb="39">
      <t>バショ</t>
    </rPh>
    <rPh sb="40" eb="42">
      <t>ヘンコウ</t>
    </rPh>
    <rPh sb="43" eb="46">
      <t>シュッケッセキ</t>
    </rPh>
    <rPh sb="46" eb="47">
      <t>トウ</t>
    </rPh>
    <rPh sb="48" eb="50">
      <t>レンラク</t>
    </rPh>
    <rPh sb="50" eb="52">
      <t>チョウセイ</t>
    </rPh>
    <rPh sb="57" eb="59">
      <t>バアイ</t>
    </rPh>
    <rPh sb="60" eb="61">
      <t>ウ</t>
    </rPh>
    <rPh sb="64" eb="66">
      <t>バアイ</t>
    </rPh>
    <phoneticPr fontId="1"/>
  </si>
  <si>
    <t>　生活環境上の困りごとに関すること
・危険箇所（防犯、防災対策含む）
・公害
・環境衛生等の環境問題に関すること</t>
  </si>
  <si>
    <t>　　※行事や会議、活動に参画している集団（＝関係機関）からの連絡と捉えます。</t>
    <rPh sb="3" eb="5">
      <t>ギョウジ</t>
    </rPh>
    <rPh sb="6" eb="8">
      <t>カイギ</t>
    </rPh>
    <rPh sb="9" eb="11">
      <t>カツドウ</t>
    </rPh>
    <rPh sb="12" eb="14">
      <t>サンカク</t>
    </rPh>
    <rPh sb="18" eb="20">
      <t>シュウダン</t>
    </rPh>
    <rPh sb="22" eb="24">
      <t>カンケイ</t>
    </rPh>
    <rPh sb="24" eb="26">
      <t>キカン</t>
    </rPh>
    <rPh sb="30" eb="32">
      <t>レンラク</t>
    </rPh>
    <rPh sb="33" eb="34">
      <t>トラ</t>
    </rPh>
    <phoneticPr fontId="1"/>
  </si>
  <si>
    <t>以下に具体的に該当するものを例示します。</t>
    <rPh sb="0" eb="2">
      <t>イカ</t>
    </rPh>
    <rPh sb="3" eb="6">
      <t>グタイテキ</t>
    </rPh>
    <rPh sb="7" eb="9">
      <t>ガイトウ</t>
    </rPh>
    <rPh sb="14" eb="16">
      <t>レイジ</t>
    </rPh>
    <phoneticPr fontId="1"/>
  </si>
  <si>
    <t>●集計報告書を提出するため、活動記録を整理・点検する（集計、集計報告書記入作業含む）</t>
    <rPh sb="1" eb="6">
      <t>シュウケイホウコクショ</t>
    </rPh>
    <rPh sb="7" eb="9">
      <t>テイシュツ</t>
    </rPh>
    <rPh sb="14" eb="16">
      <t>カツドウ</t>
    </rPh>
    <rPh sb="16" eb="18">
      <t>キロク</t>
    </rPh>
    <rPh sb="19" eb="21">
      <t>セイリ</t>
    </rPh>
    <rPh sb="22" eb="24">
      <t>テンケン</t>
    </rPh>
    <rPh sb="27" eb="29">
      <t>シュウケイ</t>
    </rPh>
    <rPh sb="30" eb="32">
      <t>シュウケイ</t>
    </rPh>
    <rPh sb="32" eb="35">
      <t>ホウコクショ</t>
    </rPh>
    <rPh sb="35" eb="39">
      <t>キニュウサギョウ</t>
    </rPh>
    <rPh sb="39" eb="40">
      <t>フク</t>
    </rPh>
    <phoneticPr fontId="1"/>
  </si>
  <si>
    <t>具体的な内容（例示）</t>
    <rPh sb="0" eb="3">
      <t>グタイテキ</t>
    </rPh>
    <rPh sb="4" eb="6">
      <t>ナイヨウ</t>
    </rPh>
    <rPh sb="7" eb="9">
      <t>レイジ</t>
    </rPh>
    <phoneticPr fontId="1"/>
  </si>
  <si>
    <t>●単位民児協会長として、各委員の集計報告書をもとに全員分の活動件数を集計する</t>
    <rPh sb="1" eb="8">
      <t>タンイミンジキョウカイチョウ</t>
    </rPh>
    <rPh sb="12" eb="15">
      <t>カクイイン</t>
    </rPh>
    <rPh sb="16" eb="18">
      <t>シュウケイ</t>
    </rPh>
    <rPh sb="18" eb="21">
      <t>ホウコクショ</t>
    </rPh>
    <rPh sb="25" eb="28">
      <t>ゼンインブン</t>
    </rPh>
    <rPh sb="29" eb="31">
      <t>カツドウ</t>
    </rPh>
    <rPh sb="31" eb="33">
      <t>ケンスウ</t>
    </rPh>
    <rPh sb="34" eb="36">
      <t>シュウケイ</t>
    </rPh>
    <phoneticPr fontId="1"/>
  </si>
  <si>
    <t>　　※毎日もしくは一定期間まとめて活動を記入する場合の記録作業については、活動記録の件数として取り扱う必要はありません。</t>
    <rPh sb="3" eb="5">
      <t>マイニチ</t>
    </rPh>
    <rPh sb="9" eb="13">
      <t>イッテイキカン</t>
    </rPh>
    <rPh sb="17" eb="19">
      <t>カツドウ</t>
    </rPh>
    <rPh sb="20" eb="22">
      <t>キニュウ</t>
    </rPh>
    <rPh sb="24" eb="26">
      <t>バアイ</t>
    </rPh>
    <rPh sb="27" eb="31">
      <t>キロクサギョウ</t>
    </rPh>
    <rPh sb="37" eb="41">
      <t>カツドウキロク</t>
    </rPh>
    <rPh sb="42" eb="44">
      <t>ケンスウ</t>
    </rPh>
    <rPh sb="47" eb="48">
      <t>ト</t>
    </rPh>
    <phoneticPr fontId="1"/>
  </si>
  <si>
    <t>区　　分</t>
  </si>
  <si>
    <r>
      <t xml:space="preserve">　医療、健康増進や医療制度に関すること
・心身上の疾病・障害の予防及び治療、医療費、
  精神保健、生活習慣病予防、リハビリテーション
・健康増進（健康・食生活相談、健康教育）
・健康保険、国民健康保険、高齢者医療制度等
</t>
    </r>
    <r>
      <rPr>
        <sz val="9"/>
        <color auto="1"/>
        <rFont val="ＭＳ 明朝"/>
      </rPr>
      <t>（注）介護保険に関することは「介護保険（２）」に計上
（注）母子保健に関することは「子育て・保健（４）」に計上</t>
    </r>
  </si>
  <si>
    <t>「連絡調整回数」欄について</t>
    <rPh sb="1" eb="3">
      <t>レンラク</t>
    </rPh>
    <rPh sb="3" eb="5">
      <t>チョウセイ</t>
    </rPh>
    <rPh sb="5" eb="7">
      <t>カイスウ</t>
    </rPh>
    <rPh sb="8" eb="9">
      <t>ラン</t>
    </rPh>
    <phoneticPr fontId="1"/>
  </si>
  <si>
    <t>上記相談の際、相続のことについても相談にのったが、A氏への来客のため、続きは日を改めることにした。</t>
    <rPh sb="0" eb="2">
      <t>ジョウキ</t>
    </rPh>
    <rPh sb="2" eb="4">
      <t>ソウダン</t>
    </rPh>
    <rPh sb="5" eb="6">
      <t>サイ</t>
    </rPh>
    <rPh sb="7" eb="9">
      <t>ソウゾク</t>
    </rPh>
    <rPh sb="17" eb="19">
      <t>ソウダン</t>
    </rPh>
    <rPh sb="26" eb="27">
      <t>シ</t>
    </rPh>
    <rPh sb="29" eb="31">
      <t>ライキャク</t>
    </rPh>
    <rPh sb="35" eb="36">
      <t>ツヅ</t>
    </rPh>
    <rPh sb="38" eb="39">
      <t>ヒ</t>
    </rPh>
    <rPh sb="40" eb="41">
      <t>アラタ</t>
    </rPh>
    <phoneticPr fontId="1"/>
  </si>
  <si>
    <t>年度活動件数】</t>
    <rPh sb="0" eb="1">
      <t>ネン</t>
    </rPh>
    <phoneticPr fontId="1"/>
  </si>
  <si>
    <t>◯生活保護を受けるための必要な条件や手続きについて相談を受けた。
◯借入金の返済が滞り困っているがどうしたらよいかと相談を受けた。
◯生活福祉資金の特例貸し付けについて返済が難しいと相談を受けた。
◯しつこく通ってくる訪問販売員から断わりきれずに高額商品を購入してしまったと相談
  された。</t>
  </si>
  <si>
    <t>在 宅 福 祉</t>
  </si>
  <si>
    <t>証 明（調査・確認等）事 務　　　　　（５）</t>
    <rPh sb="0" eb="1">
      <t>アカシ</t>
    </rPh>
    <rPh sb="2" eb="3">
      <t>メイ</t>
    </rPh>
    <rPh sb="4" eb="6">
      <t>チョウサ</t>
    </rPh>
    <rPh sb="7" eb="10">
      <t>カクニントウ</t>
    </rPh>
    <rPh sb="11" eb="12">
      <t>コト</t>
    </rPh>
    <rPh sb="13" eb="14">
      <t>ツトム</t>
    </rPh>
    <phoneticPr fontId="1"/>
  </si>
  <si>
    <t>●児童相談所や福祉事務所等の従事者から、虐待等の事実について報告を受けた場合</t>
    <rPh sb="1" eb="6">
      <t>ジドウソウダンショ</t>
    </rPh>
    <rPh sb="7" eb="12">
      <t>フクシジムショ</t>
    </rPh>
    <rPh sb="12" eb="13">
      <t>トウ</t>
    </rPh>
    <rPh sb="14" eb="17">
      <t>ジュウジシャ</t>
    </rPh>
    <rPh sb="20" eb="23">
      <t>ギャクタイナド</t>
    </rPh>
    <rPh sb="24" eb="26">
      <t>ジジツ</t>
    </rPh>
    <rPh sb="30" eb="32">
      <t>ホウコク</t>
    </rPh>
    <rPh sb="33" eb="34">
      <t>ウ</t>
    </rPh>
    <rPh sb="36" eb="38">
      <t>バアイ</t>
    </rPh>
    <phoneticPr fontId="1"/>
  </si>
  <si>
    <t>　　　　確認し記入したうえで、「連絡調整回数」欄に件数を記入します。</t>
  </si>
  <si>
    <t>民生委員・児童委員が委員同士で、または関係機関（の職員）と「連絡調整した」場合（「連絡調整を受けた」場合も）、活動記録の活動内容区分</t>
    <rPh sb="0" eb="4">
      <t>ミンセイイイン</t>
    </rPh>
    <rPh sb="5" eb="7">
      <t>ジドウ</t>
    </rPh>
    <rPh sb="7" eb="9">
      <t>イイン</t>
    </rPh>
    <rPh sb="10" eb="14">
      <t>イインドウシ</t>
    </rPh>
    <rPh sb="19" eb="23">
      <t>カンケイキカン</t>
    </rPh>
    <rPh sb="25" eb="27">
      <t>ショクイン</t>
    </rPh>
    <rPh sb="30" eb="32">
      <t>レンラク</t>
    </rPh>
    <rPh sb="32" eb="34">
      <t>チョウセイ</t>
    </rPh>
    <rPh sb="37" eb="39">
      <t>バアイ</t>
    </rPh>
    <rPh sb="41" eb="45">
      <t>レンラクチョウセイ</t>
    </rPh>
    <rPh sb="46" eb="47">
      <t>ウ</t>
    </rPh>
    <rPh sb="50" eb="52">
      <t>バアイ</t>
    </rPh>
    <rPh sb="55" eb="59">
      <t>カツドウキロク</t>
    </rPh>
    <rPh sb="60" eb="66">
      <t>カツドウナイヨウクブン</t>
    </rPh>
    <phoneticPr fontId="1"/>
  </si>
  <si>
    <t>ただし、７項「『訪問回数』欄について－②記入欄『その他（8）』に該当するもの」にある「住民から民生委員・児童委員に対して、または民生委員・児童委員から</t>
    <rPh sb="5" eb="6">
      <t>コウ</t>
    </rPh>
    <rPh sb="13" eb="14">
      <t>ラン</t>
    </rPh>
    <rPh sb="20" eb="23">
      <t>キニュウラン</t>
    </rPh>
    <rPh sb="26" eb="27">
      <t>タ</t>
    </rPh>
    <rPh sb="32" eb="34">
      <t>ガイトウ</t>
    </rPh>
    <rPh sb="43" eb="45">
      <t>ジュウミン</t>
    </rPh>
    <rPh sb="47" eb="51">
      <t>ミンセイイイン</t>
    </rPh>
    <rPh sb="52" eb="54">
      <t>ジドウ</t>
    </rPh>
    <rPh sb="54" eb="56">
      <t>イイン</t>
    </rPh>
    <rPh sb="57" eb="58">
      <t>タイ</t>
    </rPh>
    <rPh sb="64" eb="68">
      <t>ミンセイイイン</t>
    </rPh>
    <rPh sb="69" eb="71">
      <t>ジドウ</t>
    </rPh>
    <rPh sb="71" eb="73">
      <t>イイン</t>
    </rPh>
    <phoneticPr fontId="1"/>
  </si>
  <si>
    <t>◯街灯がいくつも切れたままになっており夜道が危険だと相談を受けた。
◯一人暮らしの高齢者から、自宅や地域での具体的な防災対策についての相談を受けた。
◯歩道わきの下水溝が詰まっていて雨が降るたび冠水して困ると聞き､役場に連絡した｡
◯野良猫が増えゴミを漁るので不衛生で困っていると相談を受けた｡
◯河原にゴミを捨てにくるトラックを時折見かけると連絡が入った。
◯迷惑電話が頻繁にかかってきて困っていると相談を受けた。
（注）子どもの遊び場や通学通園路の問題は､「子どもの地域生活（５）」に計上</t>
  </si>
  <si>
    <t>　　※電話での連絡、訪問しての連絡、通知を郵送しての連絡、電子メールやファクシミリを利用しての連絡、委員同士での相談やアドバイス、これらすべてが</t>
    <rPh sb="3" eb="5">
      <t>デンワ</t>
    </rPh>
    <rPh sb="7" eb="9">
      <t>レンラク</t>
    </rPh>
    <rPh sb="10" eb="12">
      <t>ホウモン</t>
    </rPh>
    <rPh sb="15" eb="17">
      <t>レンラク</t>
    </rPh>
    <rPh sb="18" eb="20">
      <t>ツウチ</t>
    </rPh>
    <rPh sb="21" eb="23">
      <t>ユウソウ</t>
    </rPh>
    <rPh sb="26" eb="28">
      <t>レンラク</t>
    </rPh>
    <rPh sb="29" eb="31">
      <t>デンシ</t>
    </rPh>
    <rPh sb="42" eb="44">
      <t>リヨウ</t>
    </rPh>
    <rPh sb="47" eb="49">
      <t>レンラク</t>
    </rPh>
    <rPh sb="50" eb="54">
      <t>イインドウシ</t>
    </rPh>
    <rPh sb="56" eb="58">
      <t>ソウダン</t>
    </rPh>
    <phoneticPr fontId="1"/>
  </si>
  <si>
    <t>X12を選択して右クリックして、貼り付けのオプション：値（v）をクリックしてください。</t>
    <rPh sb="4" eb="6">
      <t>センタク</t>
    </rPh>
    <rPh sb="8" eb="9">
      <t>ミギ</t>
    </rPh>
    <rPh sb="16" eb="17">
      <t>ハ</t>
    </rPh>
    <rPh sb="18" eb="19">
      <t>ツ</t>
    </rPh>
    <rPh sb="27" eb="28">
      <t>アタイ</t>
    </rPh>
    <phoneticPr fontId="1"/>
  </si>
  <si>
    <t>※関数を張り付けてしまうと昨年度分の実績になりません。</t>
    <rPh sb="1" eb="3">
      <t>カンスウ</t>
    </rPh>
    <rPh sb="4" eb="5">
      <t>ハ</t>
    </rPh>
    <rPh sb="6" eb="7">
      <t>ツ</t>
    </rPh>
    <rPh sb="13" eb="16">
      <t>サクネンド</t>
    </rPh>
    <rPh sb="16" eb="17">
      <t>ブン</t>
    </rPh>
    <rPh sb="18" eb="20">
      <t>ジッセキ</t>
    </rPh>
    <phoneticPr fontId="1"/>
  </si>
  <si>
    <t>↑のボタンをクリックすると当該年度のデータを前年度分として下表にコピーすることができます。正常に動作しない場合は</t>
    <rPh sb="13" eb="15">
      <t>トウガイ</t>
    </rPh>
    <rPh sb="15" eb="17">
      <t>ネンド</t>
    </rPh>
    <rPh sb="22" eb="25">
      <t>ゼンネンド</t>
    </rPh>
    <rPh sb="25" eb="26">
      <t>ブン</t>
    </rPh>
    <rPh sb="29" eb="31">
      <t>シタヒョウ</t>
    </rPh>
    <rPh sb="45" eb="47">
      <t>セイジョウ</t>
    </rPh>
    <rPh sb="48" eb="50">
      <t>ドウサ</t>
    </rPh>
    <rPh sb="53" eb="55">
      <t>バアイ</t>
    </rPh>
    <phoneticPr fontId="1"/>
  </si>
  <si>
    <t>■会長報告用（データ）</t>
  </si>
  <si>
    <t>連絡調整回数</t>
    <rPh sb="0" eb="2">
      <t>レンラク</t>
    </rPh>
    <rPh sb="2" eb="6">
      <t>チョウセイカイスウ</t>
    </rPh>
    <phoneticPr fontId="1"/>
  </si>
  <si>
    <r>
      <t>別表（相談・支援活動区分）</t>
    </r>
    <r>
      <rPr>
        <sz val="16"/>
        <color auto="1"/>
        <rFont val="ＭＳ Ｐ明朝"/>
      </rPr>
      <t>　　　　　　　　　　　　　　　　　　　　　　　　　　　　　　　　　※｢相談｣だけでなく､｢支援｣内容も含む。</t>
    </r>
    <rPh sb="0" eb="2">
      <t>ベツヒョウ</t>
    </rPh>
    <rPh sb="3" eb="5">
      <t>ソウダン</t>
    </rPh>
    <rPh sb="6" eb="8">
      <t>シエン</t>
    </rPh>
    <rPh sb="8" eb="10">
      <t>カツドウ</t>
    </rPh>
    <rPh sb="10" eb="12">
      <t>クブン</t>
    </rPh>
    <phoneticPr fontId="1"/>
  </si>
  <si>
    <t>内容別 相談･支援活動</t>
    <rPh sb="0" eb="2">
      <t>ナイヨウ</t>
    </rPh>
    <rPh sb="2" eb="3">
      <t>ベツ</t>
    </rPh>
    <rPh sb="4" eb="6">
      <t>ソウダン</t>
    </rPh>
    <rPh sb="7" eb="9">
      <t>シエン</t>
    </rPh>
    <rPh sb="9" eb="11">
      <t>カツドウ</t>
    </rPh>
    <phoneticPr fontId="1"/>
  </si>
  <si>
    <t>その他の活動</t>
    <rPh sb="2" eb="3">
      <t>タ</t>
    </rPh>
    <rPh sb="4" eb="5">
      <t>カツ</t>
    </rPh>
    <rPh sb="5" eb="6">
      <t>ドウ</t>
    </rPh>
    <phoneticPr fontId="1"/>
  </si>
  <si>
    <t>　子育て､児童福祉､母子保健に関すること
・認定こども園や保育所、幼稚園、児童養護施設等の
  利用
・障害児福祉サービスの利用
・育児不安、児童虐待等
・妊娠や出産等母子保健に関すること</t>
  </si>
  <si>
    <t>分野別 相談･支援活動</t>
    <rPh sb="0" eb="2">
      <t>ブンヤ</t>
    </rPh>
    <rPh sb="2" eb="3">
      <t>ベツ</t>
    </rPh>
    <rPh sb="4" eb="6">
      <t>ソウダン</t>
    </rPh>
    <rPh sb="7" eb="9">
      <t>シエン</t>
    </rPh>
    <rPh sb="9" eb="11">
      <t>カツドウ</t>
    </rPh>
    <phoneticPr fontId="1"/>
  </si>
  <si>
    <t>◯月々の延長保育料が高い、よいサービスがないだろうかと相談を受けた。
◯子どもが発達障害なのではないかと心配だと相談を受けた。
◯子どもの療育について相談を受け、児童発達支援事業所を紹介した。
◯新生児を抱えて不安である、子育てサロンに参加したいと相談を受けた。</t>
  </si>
  <si>
    <r>
      <t xml:space="preserve">◯近隣に子どもがおらず遊び相手がいないと相談を受け、子ども会活動を紹介した。
◯最近、平日の日中の公園にずっといる学齢期の子どもを見かけると相談を受けた。
◯最近、登下校の際に不審者を見かけるので不安だとの相談を受けた。
</t>
    </r>
    <r>
      <rPr>
        <sz val="9"/>
        <color auto="1"/>
        <rFont val="ＭＳ 明朝"/>
      </rPr>
      <t>（注）家庭・学校以外の子どもの生活に関することを計上</t>
    </r>
  </si>
  <si>
    <t>　家族関係（近隣住民や団体等との関係問題含む）に関すること
・ 結婚、離婚
・ 親子関係
・ 扶養
・ 家庭不和
・ 相続
・ 行方不明
・ 近隣関係等</t>
    <rPh sb="1" eb="3">
      <t>カゾク</t>
    </rPh>
    <rPh sb="3" eb="5">
      <t>カンケイ</t>
    </rPh>
    <rPh sb="6" eb="8">
      <t>キンリン</t>
    </rPh>
    <rPh sb="8" eb="10">
      <t>ジュウミン</t>
    </rPh>
    <rPh sb="11" eb="13">
      <t>ダンタイ</t>
    </rPh>
    <rPh sb="13" eb="14">
      <t>トウ</t>
    </rPh>
    <rPh sb="16" eb="18">
      <t>カンケイ</t>
    </rPh>
    <rPh sb="18" eb="20">
      <t>モンダイ</t>
    </rPh>
    <rPh sb="20" eb="21">
      <t>フク</t>
    </rPh>
    <rPh sb="24" eb="25">
      <t>カン</t>
    </rPh>
    <rPh sb="32" eb="34">
      <t>ケッコン</t>
    </rPh>
    <rPh sb="35" eb="37">
      <t>リコン</t>
    </rPh>
    <rPh sb="40" eb="42">
      <t>オヤコ</t>
    </rPh>
    <rPh sb="42" eb="44">
      <t>カンケイ</t>
    </rPh>
    <rPh sb="47" eb="49">
      <t>フヨウ</t>
    </rPh>
    <rPh sb="52" eb="54">
      <t>カテイ</t>
    </rPh>
    <rPh sb="54" eb="56">
      <t>フワ</t>
    </rPh>
    <rPh sb="59" eb="61">
      <t>ソウゾク</t>
    </rPh>
    <rPh sb="64" eb="66">
      <t>ユクエ</t>
    </rPh>
    <rPh sb="66" eb="68">
      <t>フメイ</t>
    </rPh>
    <rPh sb="71" eb="73">
      <t>キンリン</t>
    </rPh>
    <rPh sb="73" eb="75">
      <t>カンケイ</t>
    </rPh>
    <rPh sb="75" eb="76">
      <t>トウ</t>
    </rPh>
    <phoneticPr fontId="1"/>
  </si>
  <si>
    <t>◯突然の解雇通告で失業したので、今後の就職について相談にのってほしいと言われた。
◯技術修得のための学校に通うにはどうしたらよいかと尋ねられた。</t>
  </si>
  <si>
    <r>
      <t xml:space="preserve">　就職、雇用等の仕事に関すること
・就職、雇用、失業、出稼ぎ
・職業指導、職業能力の開発
・内職
・仕事に関する資金の借入や機器購入等
</t>
    </r>
    <r>
      <rPr>
        <sz val="9"/>
        <color auto="1"/>
        <rFont val="ＭＳ 明朝"/>
      </rPr>
      <t>（注）生活福祉資金に関することは「生活費（７）」に計上
（注）労災保険に関することは「年金・保険（８）」に計上</t>
    </r>
  </si>
  <si>
    <r>
      <t xml:space="preserve">　在宅で生活するうえでの福祉的な支援に関すること（子ども、障害児等を含む。ただし、介護保険に関することは「介護保険（２）」に計上）
・介護・介助に関すること
・各種在宅福祉サービスの利用
　（障害（児）者に対する各種サービス､食事･
　　入浴･移送等のサービス）
・日常生活自立支援事業等の利用
・社会福祉施設への入所等（介護保険施設を除く）
・補装具、日常生活用具の給付・貸与
・住宅改造
・障害者手帳の交付等
</t>
    </r>
    <r>
      <rPr>
        <sz val="9"/>
        <color auto="1"/>
        <rFont val="ＭＳ 明朝"/>
      </rPr>
      <t>（注）障害者の日常生活および社会生活を総合的に支援する
      ための法律に関することは､この区分に計上
（注）高齢者住宅整備資金貸付の利用による住宅の増改築・
      改造に関することは「生活費（７）」に計上</t>
    </r>
  </si>
  <si>
    <r>
      <t xml:space="preserve">　子どもの地域での生活に関すること
・子ども会や自治会行事への参加
・遊び場や通学通園路（登下校）等
</t>
    </r>
    <r>
      <rPr>
        <sz val="9"/>
        <color auto="1"/>
        <rFont val="ＭＳ 明朝"/>
      </rPr>
      <t>（注）子ども教育に関すること、学校に関することは「子ど
      もの教育・学校生活（６）」に計上
（注）家庭での子どもの生活に関することは「子育て・母子
      保健（４）」に計上</t>
    </r>
  </si>
  <si>
    <r>
      <t xml:space="preserve">　年金・保険に関すること
・厚生年金保険、国民年金、労災保険、雇用保険
・児童、障害者、高齢者等の各種福祉手当等
・自動車損害賠償責任保険等
</t>
    </r>
    <r>
      <rPr>
        <sz val="9"/>
        <color auto="1"/>
        <rFont val="ＭＳ 明朝"/>
      </rPr>
      <t>（注）健康保険､国民健康保険に関することは「（３）健康・
      保健医療」に計上</t>
    </r>
  </si>
  <si>
    <r>
      <t xml:space="preserve">◯夫から暴力を受けており、どこに相談したらいいかわからない。
◯隣家（階上）の騒音に悩んでおり、一度注意したら嫌がらせを受けなんとかしてもらい
　たい。
◯町内会の加入を断ったら、役場の広報等の配布をしてもらえず､必要な情報が得られない。
◯毎日のように隣家から､誰かが暴力をふるっているような物音が聞こえる。
</t>
    </r>
    <r>
      <rPr>
        <sz val="9"/>
        <color auto="1"/>
        <rFont val="ＭＳ 明朝"/>
      </rPr>
      <t>（注）隣家との土地･家屋の境界線や所有権に関する問題は「住居（11）」に計上</t>
    </r>
  </si>
  <si>
    <t>その他の活動</t>
    <rPh sb="2" eb="3">
      <t>タ</t>
    </rPh>
    <rPh sb="4" eb="6">
      <t>カツドウ</t>
    </rPh>
    <phoneticPr fontId="1"/>
  </si>
  <si>
    <r>
      <t xml:space="preserve">　住まいに関すること
・入居、立退き、借地、借家、家賃、家屋の補修等
　宅地等の問題に関すること
・土地の売買、境界線等
</t>
    </r>
    <r>
      <rPr>
        <sz val="9"/>
        <color auto="1"/>
        <rFont val="ＭＳ 明朝"/>
      </rPr>
      <t>（注）介護福祉のための住宅改修等については「在宅福
　　　祉（１）」か「介護保険（２）」に計上</t>
    </r>
  </si>
  <si>
    <t>　障害者に関する相談・支援</t>
    <rPh sb="1" eb="3">
      <t>ショウガイ</t>
    </rPh>
    <rPh sb="3" eb="4">
      <t>シャ</t>
    </rPh>
    <rPh sb="5" eb="6">
      <t>カン</t>
    </rPh>
    <rPh sb="8" eb="10">
      <t>ソウダン</t>
    </rPh>
    <rPh sb="11" eb="13">
      <t>シエン</t>
    </rPh>
    <phoneticPr fontId="1"/>
  </si>
  <si>
    <t>　子ども（障害児を含む。）に関する相談・支援</t>
    <rPh sb="1" eb="2">
      <t>コ</t>
    </rPh>
    <rPh sb="5" eb="7">
      <t>ショウガイ</t>
    </rPh>
    <rPh sb="7" eb="8">
      <t>ジ</t>
    </rPh>
    <rPh sb="9" eb="10">
      <t>フク</t>
    </rPh>
    <rPh sb="14" eb="15">
      <t>カン</t>
    </rPh>
    <rPh sb="17" eb="19">
      <t>ソウダン</t>
    </rPh>
    <rPh sb="20" eb="22">
      <t>シエン</t>
    </rPh>
    <phoneticPr fontId="1"/>
  </si>
  <si>
    <r>
      <t xml:space="preserve">　（16）～（18）のいずれにも該当しない相談・支援
</t>
    </r>
    <r>
      <rPr>
        <sz val="9"/>
        <color auto="1"/>
        <rFont val="ＭＳ 明朝"/>
      </rPr>
      <t>（注） 判断しがたい場合は、無理に分野を特定せず､「その他
　　　（19）」に計上</t>
    </r>
  </si>
  <si>
    <r>
      <t xml:space="preserve">｢相談・支援の対象となる人（=支援を必要としている人）の属性｣で分類。｢相談者の属性｣を分類するのではないことに注意。なお、属性が２つ以上の分野に該当する場合（例：高齢者かつ障害者である場合等）は、相談内容がいずれに起因しているかによって分野を特定する。
　※例１：ある高齢者（車いす利用）から、市営バス用の敬老パスは来年ももらえるのかと
　　　　　質問を受けた。
　　　　　⇒内容別（１）－分野別（16）
　※例２ ：ひとり親家庭の父親から、子どものしつけのことで相談を受けた。
　　　　　⇒内容別（４）－分野別（18）
</t>
    </r>
    <r>
      <rPr>
        <sz val="9"/>
        <color auto="1"/>
        <rFont val="ＭＳ 明朝"/>
      </rPr>
      <t>（注）（19）には、たとえば生活困窮者、ひとり親家庭、外国人、DV被害者、ホームレス、
　　　その他等が含まれるが、（16）～（18）に該当する場合は、その分類（（16）～（18））に
　　　計上。</t>
    </r>
  </si>
  <si>
    <r>
      <t>留意点　</t>
    </r>
    <r>
      <rPr>
        <sz val="14"/>
        <color auto="1"/>
        <rFont val="ＭＳ 明朝"/>
      </rPr>
      <t>相談・支援活動については、同一時点、同一の個人や世帯で相談や支援の内容が複数になる場合は、
　　　　それぞれの区分を確認し、各該当欄にもれなく記入すること。</t>
    </r>
  </si>
  <si>
    <t>活動回数等区分表</t>
    <rPh sb="0" eb="2">
      <t>カツドウ</t>
    </rPh>
    <rPh sb="2" eb="4">
      <t>カイスウ</t>
    </rPh>
    <rPh sb="4" eb="5">
      <t>トウ</t>
    </rPh>
    <rPh sb="5" eb="7">
      <t>クブン</t>
    </rPh>
    <rPh sb="7" eb="8">
      <t>ヒョウ</t>
    </rPh>
    <phoneticPr fontId="1"/>
  </si>
  <si>
    <t>具体的内容（例示）</t>
    <rPh sb="0" eb="3">
      <t>グタイテキ</t>
    </rPh>
    <rPh sb="3" eb="5">
      <t>ナイヨウ</t>
    </rPh>
    <rPh sb="6" eb="8">
      <t>レイジ</t>
    </rPh>
    <phoneticPr fontId="1"/>
  </si>
  <si>
    <r>
      <t xml:space="preserve">　委員、民児協、関係機関が情報を得るために行った調査・実態把握に関する活動
・委員による世帯の支援に必要な情報の収集や状況把握
・民児協独自の調査
・関係機関からの依頼により行った調査
</t>
    </r>
    <r>
      <rPr>
        <sz val="9"/>
        <color auto="1"/>
        <rFont val="ＭＳ 明朝"/>
      </rPr>
      <t>（注）証明事務に関する事実確認・調査は「証明（調査・確認等）
　　　事務（５）」に計上</t>
    </r>
  </si>
  <si>
    <t>【委員による情報の収集や状況把握】
◯転入してきた世帯の福祉票や世帯票を作成した。
【民児協独自の調査】
◯住民の意識調査を行った。
◯地域の遊び場の実態を把握した。
◯地域の高齢者宅を訪問して、災害時の避難支援者の有無等を確認した。
【関係機関からの依頼により行った調査】
◯社協からの依頼で調査票を配布した（又は回収した）。
◯行政からの依頼でマンション管理人に世帯の状況を聞いた。</t>
  </si>
  <si>
    <r>
      <t xml:space="preserve">　関係機関からの要請により行事、事業、会議に委員として出席、参加、協力した活動
</t>
    </r>
    <r>
      <rPr>
        <sz val="9"/>
        <color auto="1"/>
        <rFont val="ＭＳ 明朝"/>
      </rPr>
      <t>（注）１つの行事・事業・会議につき１件。１日複数の行事等に
　　　参加・協力した場合は、その延件数を計上
（注）民児協が共催、共同実施している場合は、「地域福祉活動・
　　　自主活動（３）」に計上</t>
    </r>
  </si>
  <si>
    <r>
      <t xml:space="preserve">　委員が民児協の会議や研修等に参加および企画参画
・民児協の定例会、部会・委員会、研修会等への参加
・民児協の定例会、部会・委員会、研修会等の企画実施への
　参画
</t>
    </r>
    <r>
      <rPr>
        <sz val="9"/>
        <color auto="1"/>
        <rFont val="ＭＳ 明朝"/>
      </rPr>
      <t>（注）関係機関が委員を対象に開催する研修会への参加も計上</t>
    </r>
  </si>
  <si>
    <t>【会議等への参加】
◯民児協の定例会に参加した。
◯参加対象が委員に限定して企画された民児協や行政主催の研修会に参加した。
【事業運営への参画】
◯民児協部会の企画・運営を行った。
◯定例会のために資料を作成した。
◯集計報告書を提出するため、活動記録を整理・点検した。
◯地域のイベントで委員のPR 活動を行った。</t>
  </si>
  <si>
    <r>
      <t xml:space="preserve">活動回数等区分表の使い方
</t>
    </r>
    <r>
      <rPr>
        <sz val="14"/>
        <color auto="1"/>
        <rFont val="ＭＳ 明朝"/>
      </rPr>
      <t>① 活動内容に応じて『相談・支援活動』または『その他の活動』を選択して、『相談・支援活動』の場合は別表（相
談・支援活動区分）をもとに該当する区分番号を記入、『その他の活動』の場合は件数を計上する。
②活動内容に応じて『訪問回数』『連絡調整回数』で該当する区分に件数を計上する。
③『活動日数』の欄に“〇”を記入する。</t>
    </r>
  </si>
  <si>
    <t>※表中の社会福祉施設、市町村行政、福祉事務所、児童相談所、婦人相談所、学校、教育委員会、社協等の関係機関・
　団体は「関係機関」と記載する。</t>
  </si>
  <si>
    <r>
      <t xml:space="preserve">【訪問活動】
◯一人暮らし高齢者の自宅を訪問して、様子を確認した。
◯郵便物がたまっているのを発見し、安否を確認した。
◯訪問の移動中や外出先で見守り世帯の家族に偶然出会い状況を
  尋ねた。
【連絡活動】
◯一人暮らしでひきこもりがちな高齢者の自宅に電話連絡をして、
  様子を確認した。
</t>
    </r>
    <r>
      <rPr>
        <sz val="9"/>
        <color auto="1"/>
        <rFont val="ＭＳ 明朝"/>
      </rPr>
      <t>（注）訪問先は自宅に限らない
（注）友愛訪問･安否確認のための訪問を含む</t>
    </r>
  </si>
  <si>
    <t>　（７）以外で委員が地域の人に行った活動の回数
・訪問活動
・連絡活動</t>
  </si>
  <si>
    <t>　他の委員と連絡調整した回数</t>
    <rPh sb="1" eb="2">
      <t>タ</t>
    </rPh>
    <rPh sb="3" eb="5">
      <t>イイン</t>
    </rPh>
    <rPh sb="6" eb="8">
      <t>レンラク</t>
    </rPh>
    <rPh sb="8" eb="10">
      <t>チョウセイ</t>
    </rPh>
    <rPh sb="12" eb="14">
      <t>カイスウ</t>
    </rPh>
    <phoneticPr fontId="1"/>
  </si>
  <si>
    <t>◯会議の時間を変更する連絡をした。
◯会議の時間を変更する連絡を受けた。
◯対応しているケースの支援方法を相談した。
◯委員と会議の打ち合わせをした。　　　　　　　　　　　　　　　　　　　　　　　　　　　　　　　　　　　　　　　　</t>
  </si>
  <si>
    <t>相談･支援活動</t>
    <rPh sb="0" eb="2">
      <t>ソウダン</t>
    </rPh>
    <rPh sb="3" eb="5">
      <t>シエン</t>
    </rPh>
    <rPh sb="5" eb="7">
      <t>カツドウ</t>
    </rPh>
    <phoneticPr fontId="1"/>
  </si>
  <si>
    <t>相談・支援活動（内容別）</t>
    <rPh sb="0" eb="2">
      <t>ソウダン</t>
    </rPh>
    <rPh sb="3" eb="5">
      <t>シエン</t>
    </rPh>
    <rPh sb="5" eb="7">
      <t>カツドウ</t>
    </rPh>
    <rPh sb="8" eb="10">
      <t>ナイヨウ</t>
    </rPh>
    <rPh sb="10" eb="11">
      <t>ベツ</t>
    </rPh>
    <phoneticPr fontId="1"/>
  </si>
  <si>
    <t>その他活動</t>
    <rPh sb="2" eb="3">
      <t>タ</t>
    </rPh>
    <rPh sb="3" eb="5">
      <t>カツドウ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</si>
</sst>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aaa"/>
    <numFmt numFmtId="177" formatCode="0_ "/>
  </numFmts>
  <fonts count="43">
    <font>
      <sz val="11"/>
      <color auto="1"/>
      <name val="ＭＳ Ｐゴシック"/>
      <family val="3"/>
    </font>
    <font>
      <sz val="6"/>
      <color auto="1"/>
      <name val="ＭＳ Ｐゴシック"/>
      <family val="3"/>
    </font>
    <font>
      <sz val="11"/>
      <color auto="1"/>
      <name val="ＭＳ Ｐ明朝"/>
      <family val="1"/>
    </font>
    <font>
      <b/>
      <sz val="12"/>
      <color auto="1"/>
      <name val="ＭＳ Ｐゴシック"/>
      <family val="3"/>
    </font>
    <font>
      <sz val="12"/>
      <color auto="1"/>
      <name val="ＭＳ ゴシック"/>
      <family val="3"/>
    </font>
    <font>
      <sz val="11"/>
      <color auto="1"/>
      <name val="ＭＳ ゴシック"/>
      <family val="3"/>
    </font>
    <font>
      <sz val="12"/>
      <color indexed="10"/>
      <name val="ＭＳ ゴシック"/>
      <family val="3"/>
    </font>
    <font>
      <sz val="11"/>
      <color indexed="10"/>
      <name val="ＭＳ Ｐゴシック"/>
      <family val="3"/>
    </font>
    <font>
      <b/>
      <sz val="16"/>
      <color auto="1"/>
      <name val="HG丸ｺﾞｼｯｸM-PRO"/>
      <family val="3"/>
    </font>
    <font>
      <b/>
      <sz val="11"/>
      <color rgb="FFFF0000"/>
      <name val="ＭＳ Ｐ明朝"/>
      <family val="1"/>
    </font>
    <font>
      <sz val="12"/>
      <color auto="1"/>
      <name val="ＭＳ Ｐ明朝"/>
      <family val="1"/>
    </font>
    <font>
      <sz val="9"/>
      <color auto="1"/>
      <name val="ＭＳ Ｐ明朝"/>
      <family val="1"/>
    </font>
    <font>
      <b/>
      <sz val="20"/>
      <color auto="1"/>
      <name val="HG丸ｺﾞｼｯｸM-PRO"/>
      <family val="3"/>
    </font>
    <font>
      <sz val="14"/>
      <color auto="1"/>
      <name val="ＭＳ Ｐゴシック"/>
      <family val="3"/>
    </font>
    <font>
      <sz val="8"/>
      <color auto="1"/>
      <name val="ＭＳ Ｐ明朝"/>
      <family val="1"/>
    </font>
    <font>
      <b/>
      <sz val="18"/>
      <color auto="1"/>
      <name val="HG丸ｺﾞｼｯｸM-PRO"/>
      <family val="3"/>
    </font>
    <font>
      <b/>
      <sz val="18"/>
      <color auto="1"/>
      <name val="ＭＳ Ｐゴシック"/>
      <family val="3"/>
    </font>
    <font>
      <b/>
      <sz val="16"/>
      <color auto="1"/>
      <name val="ＭＳ Ｐ明朝"/>
      <family val="1"/>
    </font>
    <font>
      <b/>
      <sz val="11"/>
      <color indexed="10"/>
      <name val="ＭＳ Ｐゴシック"/>
      <family val="3"/>
    </font>
    <font>
      <sz val="9"/>
      <color auto="1"/>
      <name val="ＭＳ Ｐゴシック"/>
      <family val="3"/>
    </font>
    <font>
      <sz val="8"/>
      <color auto="1"/>
      <name val="ＭＳ Ｐゴシック"/>
      <family val="3"/>
    </font>
    <font>
      <b/>
      <sz val="9"/>
      <color indexed="10"/>
      <name val="ＭＳ Ｐゴシック"/>
      <family val="3"/>
    </font>
    <font>
      <sz val="10"/>
      <color auto="1"/>
      <name val="ＭＳ Ｐ明朝"/>
      <family val="1"/>
    </font>
    <font>
      <b/>
      <sz val="14"/>
      <color auto="1"/>
      <name val="ＭＳ Ｐゴシック"/>
      <family val="3"/>
    </font>
    <font>
      <sz val="10"/>
      <color auto="1"/>
      <name val="ＭＳ Ｐゴシック"/>
      <family val="3"/>
    </font>
    <font>
      <sz val="12"/>
      <color auto="1"/>
      <name val="ＭＳ Ｐゴシック"/>
      <family val="3"/>
    </font>
    <font>
      <b/>
      <sz val="14"/>
      <color auto="1"/>
      <name val="ＭＳ Ｐ明朝"/>
      <family val="1"/>
    </font>
    <font>
      <b/>
      <sz val="11"/>
      <color auto="1"/>
      <name val="ＭＳ Ｐゴシック"/>
      <family val="3"/>
    </font>
    <font>
      <sz val="16"/>
      <color auto="1"/>
      <name val="HG丸ｺﾞｼｯｸM-PRO"/>
      <family val="3"/>
    </font>
    <font>
      <sz val="14"/>
      <color auto="1"/>
      <name val="HG丸ｺﾞｼｯｸM-PRO"/>
      <family val="3"/>
    </font>
    <font>
      <sz val="10"/>
      <color auto="1"/>
      <name val="ＭＳ 明朝"/>
      <family val="1"/>
    </font>
    <font>
      <sz val="14"/>
      <color auto="1"/>
      <name val="ＭＳ 明朝"/>
      <family val="1"/>
    </font>
    <font>
      <sz val="12"/>
      <color auto="1"/>
      <name val="ＭＳ 明朝"/>
      <family val="1"/>
    </font>
    <font>
      <sz val="11"/>
      <color auto="1"/>
      <name val="ＭＳ 明朝"/>
      <family val="1"/>
    </font>
    <font>
      <sz val="11"/>
      <color auto="1"/>
      <name val="HG丸ｺﾞｼｯｸM-PRO"/>
      <family val="3"/>
    </font>
    <font>
      <b/>
      <sz val="11"/>
      <color auto="1"/>
      <name val="ＭＳ 明朝"/>
      <family val="1"/>
    </font>
    <font>
      <b/>
      <sz val="11"/>
      <color auto="1"/>
      <name val="ＭＳ Ｐ明朝"/>
      <family val="1"/>
    </font>
    <font>
      <sz val="36"/>
      <color auto="1"/>
      <name val="ＭＳ ゴシック"/>
      <family val="3"/>
    </font>
    <font>
      <b/>
      <sz val="20"/>
      <color auto="1"/>
      <name val="ＭＳ Ｐゴシック"/>
      <family val="3"/>
    </font>
    <font>
      <b/>
      <sz val="16"/>
      <color auto="1"/>
      <name val="ＭＳ Ｐゴシック"/>
      <family val="3"/>
    </font>
    <font>
      <b/>
      <sz val="9"/>
      <color auto="1"/>
      <name val="ＭＳ Ｐ明朝"/>
      <family val="1"/>
    </font>
    <font>
      <sz val="18"/>
      <color auto="1"/>
      <name val="ＭＳ Ｐゴシック"/>
      <family val="3"/>
    </font>
    <font>
      <sz val="14"/>
      <color auto="1"/>
      <name val="ＭＳ Ｐ明朝"/>
      <family val="1"/>
    </font>
  </fonts>
  <fills count="13">
    <fill>
      <patternFill patternType="none"/>
    </fill>
    <fill>
      <patternFill patternType="gray125"/>
    </fill>
    <fill>
      <patternFill patternType="solid">
        <fgColor theme="7" tint="0.8"/>
        <bgColor indexed="64"/>
      </patternFill>
    </fill>
    <fill>
      <patternFill patternType="solid">
        <fgColor theme="9" tint="0.8"/>
        <bgColor indexed="64"/>
      </patternFill>
    </fill>
    <fill>
      <patternFill patternType="solid">
        <fgColor theme="8" tint="0.8"/>
        <bgColor indexed="64"/>
      </patternFill>
    </fill>
    <fill>
      <patternFill patternType="solid">
        <fgColor theme="5" tint="0.8"/>
        <bgColor indexed="64"/>
      </patternFill>
    </fill>
    <fill>
      <patternFill patternType="solid">
        <fgColor theme="4" tint="0.8"/>
        <bgColor indexed="64"/>
      </patternFill>
    </fill>
    <fill>
      <patternFill patternType="solid">
        <fgColor theme="0"/>
        <bgColor indexed="64"/>
      </patternFill>
    </fill>
    <fill>
      <patternFill patternType="solid">
        <fgColor indexed="22"/>
        <bgColor indexed="64"/>
      </patternFill>
    </fill>
    <fill>
      <patternFill patternType="solid">
        <fgColor theme="2" tint="-0.1"/>
        <bgColor indexed="64"/>
      </patternFill>
    </fill>
    <fill>
      <patternFill patternType="solid">
        <fgColor rgb="FFCCFFFF"/>
        <bgColor indexed="64"/>
      </patternFill>
    </fill>
    <fill>
      <patternFill patternType="solid">
        <fgColor indexed="41"/>
        <bgColor indexed="64"/>
      </patternFill>
    </fill>
    <fill>
      <patternFill patternType="solid">
        <fgColor rgb="FFFFFFCC"/>
        <bgColor indexed="64"/>
      </patternFill>
    </fill>
  </fills>
  <borders count="10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right style="double">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double">
        <color indexed="64"/>
      </right>
      <top style="hair">
        <color indexed="64"/>
      </top>
      <bottom style="double">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dotted">
        <color indexed="64"/>
      </left>
      <right/>
      <top/>
      <bottom/>
      <diagonal/>
    </border>
    <border>
      <left style="dashed">
        <color indexed="64"/>
      </left>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thin">
        <color indexed="64"/>
      </left>
      <right/>
      <top/>
      <bottom style="hair">
        <color indexed="64"/>
      </bottom>
      <diagonal/>
    </border>
    <border>
      <left style="hair">
        <color indexed="64"/>
      </left>
      <right style="thin">
        <color indexed="64"/>
      </right>
      <top style="hair">
        <color indexed="64"/>
      </top>
      <bottom/>
      <diagonal/>
    </border>
    <border>
      <left/>
      <right style="hair">
        <color indexed="64"/>
      </right>
      <top style="thin">
        <color indexed="64"/>
      </top>
      <bottom/>
      <diagonal/>
    </border>
    <border>
      <left style="hair">
        <color indexed="64"/>
      </left>
      <right style="hair">
        <color indexed="64"/>
      </right>
      <top style="hair">
        <color indexed="64"/>
      </top>
      <bottom/>
      <diagonal/>
    </border>
    <border>
      <left/>
      <right style="double">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double">
        <color indexed="64"/>
      </bottom>
      <diagonal/>
    </border>
  </borders>
  <cellStyleXfs count="1">
    <xf numFmtId="0" fontId="0" fillId="0" borderId="0"/>
  </cellStyleXfs>
  <cellXfs count="619">
    <xf numFmtId="0" fontId="0" fillId="0" borderId="0" xfId="0"/>
    <xf numFmtId="0" fontId="0" fillId="0" borderId="0" xfId="0" applyAlignment="1">
      <alignment wrapText="1"/>
    </xf>
    <xf numFmtId="0" fontId="0" fillId="0" borderId="0" xfId="0" applyAlignment="1">
      <alignment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2" fillId="0" borderId="0" xfId="0" applyFont="1" applyAlignment="1">
      <alignment horizontal="right" vertical="center" wrapText="1"/>
    </xf>
    <xf numFmtId="0" fontId="2" fillId="0" borderId="0" xfId="0" applyFont="1" applyAlignment="1">
      <alignment horizontal="right" vertical="top" wrapText="1"/>
    </xf>
    <xf numFmtId="0" fontId="0" fillId="0" borderId="0" xfId="0" applyAlignment="1">
      <alignment horizontal="right" vertical="top" wrapText="1"/>
    </xf>
    <xf numFmtId="0" fontId="2" fillId="0" borderId="0" xfId="0" applyFont="1" applyAlignment="1">
      <alignment vertical="center" wrapText="1"/>
    </xf>
    <xf numFmtId="0" fontId="0" fillId="0" borderId="0" xfId="0"/>
    <xf numFmtId="0" fontId="2" fillId="0" borderId="0" xfId="0" applyFont="1" applyAlignment="1">
      <alignment horizontal="center" vertical="center"/>
    </xf>
    <xf numFmtId="0" fontId="2" fillId="0" borderId="0" xfId="0" applyFont="1" applyAlignment="1">
      <alignment horizontal="right" vertical="center"/>
    </xf>
    <xf numFmtId="49" fontId="2" fillId="0" borderId="0" xfId="0" applyNumberFormat="1" applyFont="1" applyAlignment="1">
      <alignment horizontal="center" vertical="center"/>
    </xf>
    <xf numFmtId="0" fontId="2" fillId="0" borderId="0" xfId="0" applyFont="1" applyAlignment="1">
      <alignment horizontal="center" vertical="center" shrinkToFit="1"/>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right" vertical="center"/>
    </xf>
    <xf numFmtId="0" fontId="6" fillId="0" borderId="0" xfId="0" applyFont="1" applyAlignment="1">
      <alignment horizontal="left" vertical="center"/>
    </xf>
    <xf numFmtId="0" fontId="7" fillId="0" borderId="0" xfId="0" applyFont="1" applyAlignment="1">
      <alignment horizontal="left" vertical="center"/>
    </xf>
    <xf numFmtId="49" fontId="4" fillId="0" borderId="0" xfId="0" applyNumberFormat="1" applyFont="1" applyAlignment="1">
      <alignment horizontal="center" vertical="center"/>
    </xf>
    <xf numFmtId="0" fontId="4" fillId="0" borderId="0" xfId="0" applyFont="1" applyAlignment="1">
      <alignment horizontal="center" vertical="center" shrinkToFit="1"/>
    </xf>
    <xf numFmtId="0" fontId="8" fillId="0" borderId="0" xfId="0" applyFont="1" applyAlignment="1">
      <alignment horizontal="center" vertical="center"/>
    </xf>
    <xf numFmtId="0" fontId="9" fillId="0" borderId="0" xfId="0" applyFont="1" applyAlignment="1">
      <alignment horizontal="left" vertical="center"/>
    </xf>
    <xf numFmtId="14" fontId="10" fillId="0" borderId="1" xfId="0" applyNumberFormat="1" applyFont="1" applyBorder="1" applyAlignment="1">
      <alignment horizontal="left" vertical="center"/>
    </xf>
    <xf numFmtId="14" fontId="0" fillId="0" borderId="2" xfId="0" applyNumberFormat="1" applyFont="1" applyBorder="1" applyAlignment="1">
      <alignment horizontal="center" vertical="center" textRotation="255" wrapText="1"/>
    </xf>
    <xf numFmtId="14" fontId="0" fillId="0" borderId="3" xfId="0" applyNumberFormat="1" applyFont="1" applyBorder="1" applyAlignment="1">
      <alignment horizontal="center" vertical="center" textRotation="255" wrapText="1"/>
    </xf>
    <xf numFmtId="14" fontId="0" fillId="0" borderId="4" xfId="0" applyNumberFormat="1" applyFont="1" applyBorder="1" applyAlignment="1">
      <alignment horizontal="center" vertical="center" textRotation="255" wrapText="1"/>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0" fillId="0" borderId="8" xfId="0" applyFont="1" applyBorder="1" applyAlignment="1">
      <alignment horizontal="center" vertical="center" shrinkToFit="1"/>
    </xf>
    <xf numFmtId="0" fontId="2" fillId="0" borderId="9" xfId="0" applyFont="1" applyBorder="1" applyAlignment="1">
      <alignment horizontal="center" vertical="center"/>
    </xf>
    <xf numFmtId="0" fontId="0" fillId="0" borderId="0" xfId="0" applyFont="1" applyAlignment="1">
      <alignment horizontal="center" vertical="center"/>
    </xf>
    <xf numFmtId="0" fontId="2" fillId="0" borderId="1" xfId="0" applyFont="1" applyBorder="1" applyAlignment="1">
      <alignment horizontal="center" vertical="center"/>
    </xf>
    <xf numFmtId="14" fontId="0" fillId="0" borderId="10" xfId="0" applyNumberFormat="1" applyFont="1" applyBorder="1" applyAlignment="1">
      <alignment horizontal="center" vertical="center" textRotation="255" wrapText="1"/>
    </xf>
    <xf numFmtId="14" fontId="0" fillId="0" borderId="11" xfId="0" applyNumberFormat="1" applyFont="1" applyBorder="1" applyAlignment="1">
      <alignment horizontal="center" vertical="center" textRotation="255" wrapText="1"/>
    </xf>
    <xf numFmtId="14" fontId="0" fillId="0" borderId="12" xfId="0" applyNumberFormat="1" applyFont="1" applyBorder="1" applyAlignment="1">
      <alignment horizontal="center" vertical="center" textRotation="255" wrapText="1"/>
    </xf>
    <xf numFmtId="176" fontId="11" fillId="0" borderId="5" xfId="0" applyNumberFormat="1" applyFont="1" applyBorder="1" applyAlignment="1">
      <alignment horizontal="center" vertical="center" wrapText="1"/>
    </xf>
    <xf numFmtId="176" fontId="11" fillId="0" borderId="6" xfId="0" applyNumberFormat="1" applyFont="1" applyBorder="1" applyAlignment="1">
      <alignment horizontal="center" vertical="center" wrapText="1"/>
    </xf>
    <xf numFmtId="176" fontId="11" fillId="0" borderId="7" xfId="0" applyNumberFormat="1" applyFont="1" applyBorder="1" applyAlignment="1">
      <alignment horizontal="center" vertical="center" wrapText="1"/>
    </xf>
    <xf numFmtId="0" fontId="0" fillId="0" borderId="13" xfId="0" applyFont="1" applyBorder="1" applyAlignment="1">
      <alignment horizontal="center" vertical="center" shrinkToFit="1"/>
    </xf>
    <xf numFmtId="14" fontId="2" fillId="0" borderId="0" xfId="0" applyNumberFormat="1" applyFont="1" applyAlignment="1">
      <alignment horizontal="center" vertical="center" wrapText="1"/>
    </xf>
    <xf numFmtId="0" fontId="12" fillId="0" borderId="0" xfId="0" applyFont="1" applyAlignment="1">
      <alignment horizontal="center"/>
    </xf>
    <xf numFmtId="0" fontId="2" fillId="0" borderId="1" xfId="0" applyFont="1" applyBorder="1" applyAlignment="1">
      <alignment horizontal="right" vertical="center"/>
    </xf>
    <xf numFmtId="14" fontId="13" fillId="3" borderId="2" xfId="0" applyNumberFormat="1" applyFont="1" applyFill="1" applyBorder="1" applyAlignment="1">
      <alignment horizontal="center" vertical="center" wrapText="1"/>
    </xf>
    <xf numFmtId="14" fontId="13" fillId="3" borderId="3" xfId="0" applyNumberFormat="1" applyFont="1" applyFill="1" applyBorder="1" applyAlignment="1">
      <alignment horizontal="center" vertical="center" wrapText="1"/>
    </xf>
    <xf numFmtId="14" fontId="13" fillId="3" borderId="4" xfId="0" applyNumberFormat="1" applyFont="1" applyFill="1" applyBorder="1" applyAlignment="1">
      <alignment horizontal="center" vertical="center" wrapText="1"/>
    </xf>
    <xf numFmtId="0" fontId="2" fillId="0" borderId="14" xfId="0" applyFont="1" applyBorder="1" applyAlignment="1">
      <alignment horizontal="left" vertical="center" shrinkToFit="1"/>
    </xf>
    <xf numFmtId="0" fontId="14" fillId="0" borderId="15" xfId="0" applyFont="1" applyBorder="1" applyAlignment="1">
      <alignment horizontal="left" vertical="center" wrapText="1" shrinkToFit="1"/>
    </xf>
    <xf numFmtId="0" fontId="2" fillId="0" borderId="15" xfId="0" applyFont="1" applyBorder="1" applyAlignment="1">
      <alignment horizontal="left" vertical="center" shrinkToFit="1"/>
    </xf>
    <xf numFmtId="0" fontId="2" fillId="3" borderId="15" xfId="0" applyFont="1" applyFill="1" applyBorder="1" applyAlignment="1">
      <alignment horizontal="left" vertical="center" shrinkToFit="1"/>
    </xf>
    <xf numFmtId="0" fontId="2" fillId="3" borderId="16" xfId="0" applyFont="1" applyFill="1" applyBorder="1" applyAlignment="1">
      <alignment horizontal="left" vertical="center" shrinkToFit="1"/>
    </xf>
    <xf numFmtId="14" fontId="2" fillId="0" borderId="0" xfId="0" applyNumberFormat="1" applyFont="1" applyAlignment="1">
      <alignment horizontal="right" vertical="center" wrapText="1"/>
    </xf>
    <xf numFmtId="0" fontId="13" fillId="0" borderId="0" xfId="0" applyFont="1" applyAlignment="1">
      <alignment horizontal="left" vertical="center"/>
    </xf>
    <xf numFmtId="0" fontId="2" fillId="0" borderId="1" xfId="0" applyFont="1" applyBorder="1" applyAlignment="1">
      <alignment vertical="center"/>
    </xf>
    <xf numFmtId="14" fontId="13" fillId="3" borderId="17" xfId="0" applyNumberFormat="1" applyFont="1" applyFill="1" applyBorder="1" applyAlignment="1">
      <alignment horizontal="center" vertical="center" wrapText="1"/>
    </xf>
    <xf numFmtId="14" fontId="13" fillId="3" borderId="0" xfId="0" applyNumberFormat="1" applyFont="1" applyFill="1" applyAlignment="1">
      <alignment horizontal="center" vertical="center" wrapText="1"/>
    </xf>
    <xf numFmtId="14" fontId="13" fillId="3" borderId="1" xfId="0" applyNumberFormat="1" applyFont="1" applyFill="1" applyBorder="1" applyAlignment="1">
      <alignment horizontal="center" vertical="center" wrapText="1"/>
    </xf>
    <xf numFmtId="0" fontId="0" fillId="0" borderId="18" xfId="0" applyBorder="1" applyAlignment="1">
      <alignment horizontal="left" shrinkToFit="1"/>
    </xf>
    <xf numFmtId="0" fontId="14" fillId="0" borderId="19" xfId="0" applyFont="1" applyBorder="1" applyAlignment="1">
      <alignment horizontal="left" vertical="center" wrapText="1" shrinkToFit="1"/>
    </xf>
    <xf numFmtId="0" fontId="2" fillId="0" borderId="19" xfId="0" applyFont="1" applyBorder="1" applyAlignment="1">
      <alignment horizontal="left" vertical="center" shrinkToFit="1"/>
    </xf>
    <xf numFmtId="0" fontId="2" fillId="3" borderId="19" xfId="0" applyFont="1" applyFill="1" applyBorder="1" applyAlignment="1">
      <alignment horizontal="left" vertical="center" shrinkToFit="1"/>
    </xf>
    <xf numFmtId="0" fontId="2" fillId="3" borderId="20" xfId="0" applyFont="1" applyFill="1" applyBorder="1" applyAlignment="1">
      <alignment horizontal="left" vertical="center" shrinkToFit="1"/>
    </xf>
    <xf numFmtId="0" fontId="15" fillId="0" borderId="0" xfId="0" applyFont="1" applyAlignment="1">
      <alignment horizontal="right"/>
    </xf>
    <xf numFmtId="0" fontId="16" fillId="0" borderId="0" xfId="0" applyFont="1" applyAlignment="1">
      <alignment horizontal="left"/>
    </xf>
    <xf numFmtId="0" fontId="16" fillId="0" borderId="0" xfId="0" applyFont="1" applyAlignment="1">
      <alignment horizontal="left" vertical="center"/>
    </xf>
    <xf numFmtId="0" fontId="0" fillId="0" borderId="21" xfId="0" applyFont="1" applyBorder="1" applyAlignment="1">
      <alignment horizontal="center" vertical="center" shrinkToFit="1"/>
    </xf>
    <xf numFmtId="14" fontId="2" fillId="0" borderId="0" xfId="0" applyNumberFormat="1" applyFont="1" applyAlignment="1">
      <alignment horizontal="center" vertical="center" shrinkToFit="1"/>
    </xf>
    <xf numFmtId="0" fontId="17" fillId="0" borderId="0" xfId="0" quotePrefix="1" applyFont="1" applyAlignment="1">
      <alignment horizontal="center" vertical="center"/>
    </xf>
    <xf numFmtId="0" fontId="0" fillId="3" borderId="22" xfId="0" applyFill="1" applyBorder="1" applyAlignment="1">
      <alignment horizontal="center" vertical="center" shrinkToFit="1"/>
    </xf>
    <xf numFmtId="0" fontId="0" fillId="3" borderId="23" xfId="0" applyFont="1" applyFill="1" applyBorder="1" applyAlignment="1">
      <alignment horizontal="center" vertical="center" shrinkToFit="1"/>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2" fillId="3" borderId="26" xfId="0" applyFont="1" applyFill="1" applyBorder="1" applyAlignment="1">
      <alignment horizontal="center" vertical="center"/>
    </xf>
    <xf numFmtId="0" fontId="2" fillId="0" borderId="27" xfId="0" applyFont="1" applyBorder="1" applyAlignment="1">
      <alignment horizontal="center" vertical="center"/>
    </xf>
    <xf numFmtId="0" fontId="2" fillId="3" borderId="27" xfId="0" quotePrefix="1" applyFont="1" applyFill="1" applyBorder="1" applyAlignment="1">
      <alignment horizontal="center" vertical="center"/>
    </xf>
    <xf numFmtId="0" fontId="2" fillId="3" borderId="27" xfId="0" applyFont="1" applyFill="1" applyBorder="1" applyAlignment="1">
      <alignment horizontal="center" vertical="center"/>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xf>
    <xf numFmtId="0" fontId="2" fillId="0" borderId="29" xfId="0" applyFont="1" applyBorder="1" applyAlignment="1">
      <alignment horizontal="center" vertical="center"/>
    </xf>
    <xf numFmtId="0" fontId="18" fillId="0" borderId="0" xfId="0" applyFont="1" applyAlignment="1">
      <alignment horizontal="left" vertical="center"/>
    </xf>
    <xf numFmtId="0" fontId="0" fillId="3" borderId="30" xfId="0" quotePrefix="1" applyFont="1" applyFill="1" applyBorder="1" applyAlignment="1">
      <alignment horizontal="center" vertical="center" shrinkToFit="1"/>
    </xf>
    <xf numFmtId="0" fontId="0" fillId="3" borderId="31" xfId="0" applyFont="1" applyFill="1" applyBorder="1" applyAlignment="1">
      <alignment horizontal="center" vertical="center" shrinkToFit="1"/>
    </xf>
    <xf numFmtId="0" fontId="0" fillId="3" borderId="32" xfId="0" quotePrefix="1" applyFont="1" applyFill="1" applyBorder="1" applyAlignment="1">
      <alignment horizontal="center" vertical="center" shrinkToFit="1"/>
    </xf>
    <xf numFmtId="0" fontId="0" fillId="3" borderId="33" xfId="0" applyFont="1" applyFill="1" applyBorder="1" applyAlignment="1">
      <alignment horizontal="center" vertical="center" shrinkToFit="1"/>
    </xf>
    <xf numFmtId="0" fontId="2" fillId="3" borderId="34" xfId="0" applyFont="1" applyFill="1" applyBorder="1" applyAlignment="1">
      <alignment horizontal="center" vertical="center"/>
    </xf>
    <xf numFmtId="0" fontId="2" fillId="0" borderId="35" xfId="0" applyFont="1" applyBorder="1" applyAlignment="1">
      <alignment horizontal="center" vertical="center"/>
    </xf>
    <xf numFmtId="0" fontId="2" fillId="3" borderId="35" xfId="0" quotePrefix="1" applyFont="1" applyFill="1" applyBorder="1" applyAlignment="1">
      <alignment horizontal="center" vertical="center"/>
    </xf>
    <xf numFmtId="0" fontId="2" fillId="3" borderId="35" xfId="0" applyFont="1" applyFill="1" applyBorder="1" applyAlignment="1">
      <alignment horizontal="center" vertical="center"/>
    </xf>
    <xf numFmtId="0" fontId="2" fillId="3" borderId="35" xfId="0" applyFont="1" applyFill="1" applyBorder="1" applyAlignment="1">
      <alignment horizontal="center" vertical="center" wrapText="1"/>
    </xf>
    <xf numFmtId="0" fontId="2" fillId="3" borderId="36" xfId="0" applyFont="1" applyFill="1" applyBorder="1" applyAlignment="1">
      <alignment horizontal="center" vertical="center"/>
    </xf>
    <xf numFmtId="0" fontId="2" fillId="0" borderId="4" xfId="0" applyFont="1" applyBorder="1" applyAlignment="1">
      <alignment horizontal="center" vertical="center"/>
    </xf>
    <xf numFmtId="0" fontId="0" fillId="4" borderId="22" xfId="0" applyFill="1" applyBorder="1" applyAlignment="1">
      <alignment horizontal="center" vertical="center"/>
    </xf>
    <xf numFmtId="0" fontId="19" fillId="4" borderId="23" xfId="0" applyFont="1" applyFill="1" applyBorder="1" applyAlignment="1">
      <alignment vertical="top" textRotation="255" wrapText="1" shrinkToFit="1"/>
    </xf>
    <xf numFmtId="0" fontId="19" fillId="4" borderId="24" xfId="0" applyFont="1" applyFill="1" applyBorder="1" applyAlignment="1">
      <alignment vertical="top" textRotation="255" wrapText="1" shrinkToFit="1"/>
    </xf>
    <xf numFmtId="49" fontId="0" fillId="4" borderId="25" xfId="0" applyNumberFormat="1" applyFont="1" applyFill="1" applyBorder="1" applyAlignment="1">
      <alignment horizontal="center" vertical="center" wrapText="1" shrinkToFit="1"/>
    </xf>
    <xf numFmtId="0" fontId="2" fillId="4" borderId="26"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27" xfId="0" applyFont="1" applyFill="1" applyBorder="1" applyAlignment="1">
      <alignment horizontal="center" vertical="center" wrapText="1"/>
    </xf>
    <xf numFmtId="0" fontId="2" fillId="4" borderId="28" xfId="0" applyFont="1" applyFill="1" applyBorder="1" applyAlignment="1">
      <alignment horizontal="center" vertical="center"/>
    </xf>
    <xf numFmtId="0" fontId="2" fillId="0" borderId="37" xfId="0" applyFont="1" applyBorder="1" applyAlignment="1">
      <alignment horizontal="center" vertical="center"/>
    </xf>
    <xf numFmtId="0" fontId="0" fillId="4" borderId="9" xfId="0" quotePrefix="1" applyFont="1" applyFill="1" applyBorder="1" applyAlignment="1">
      <alignment horizontal="center" vertical="center"/>
    </xf>
    <xf numFmtId="0" fontId="20" fillId="4" borderId="38" xfId="0" applyFont="1" applyFill="1" applyBorder="1" applyAlignment="1">
      <alignment vertical="top" textRotation="255" wrapText="1" shrinkToFit="1"/>
    </xf>
    <xf numFmtId="0" fontId="20" fillId="4" borderId="39" xfId="0" applyFont="1" applyFill="1" applyBorder="1" applyAlignment="1">
      <alignment vertical="top" textRotation="255" wrapText="1" shrinkToFit="1"/>
    </xf>
    <xf numFmtId="49" fontId="0" fillId="4" borderId="29" xfId="0" applyNumberFormat="1" applyFont="1" applyFill="1" applyBorder="1" applyAlignment="1">
      <alignment horizontal="center" vertical="center" wrapText="1" shrinkToFi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xf>
    <xf numFmtId="0" fontId="2" fillId="0" borderId="6" xfId="0" applyFont="1" applyBorder="1" applyAlignment="1">
      <alignment horizontal="center" vertical="center"/>
    </xf>
    <xf numFmtId="0" fontId="19" fillId="4" borderId="38" xfId="0" applyFont="1" applyFill="1" applyBorder="1" applyAlignment="1">
      <alignment vertical="top" textRotation="255" wrapText="1" shrinkToFit="1"/>
    </xf>
    <xf numFmtId="0" fontId="19" fillId="4" borderId="39" xfId="0" applyFont="1" applyFill="1" applyBorder="1" applyAlignment="1">
      <alignment vertical="top" textRotation="255" wrapText="1" shrinkToFit="1"/>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0" fillId="4" borderId="40" xfId="0" quotePrefix="1" applyFont="1" applyFill="1" applyBorder="1" applyAlignment="1">
      <alignment horizontal="center" vertical="center"/>
    </xf>
    <xf numFmtId="0" fontId="20" fillId="4" borderId="2" xfId="0" applyFont="1" applyFill="1" applyBorder="1" applyAlignment="1">
      <alignment vertical="top" textRotation="255" wrapText="1" shrinkToFit="1"/>
    </xf>
    <xf numFmtId="0" fontId="20" fillId="4" borderId="3" xfId="0" applyFont="1" applyFill="1" applyBorder="1" applyAlignment="1">
      <alignment vertical="top" textRotation="255" wrapText="1" shrinkToFit="1"/>
    </xf>
    <xf numFmtId="49" fontId="0" fillId="4" borderId="4" xfId="0" applyNumberFormat="1" applyFont="1" applyFill="1" applyBorder="1" applyAlignment="1">
      <alignment horizontal="center" vertical="center" wrapText="1" shrinkToFit="1"/>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0" fillId="5" borderId="22" xfId="0" applyFont="1" applyFill="1" applyBorder="1" applyAlignment="1">
      <alignment horizontal="center" vertical="center" shrinkToFit="1"/>
    </xf>
    <xf numFmtId="0" fontId="19" fillId="5" borderId="23" xfId="0" applyFont="1" applyFill="1" applyBorder="1" applyAlignment="1">
      <alignment vertical="top" textRotation="255" wrapText="1" shrinkToFit="1"/>
    </xf>
    <xf numFmtId="0" fontId="19" fillId="5" borderId="24" xfId="0" applyFont="1" applyFill="1" applyBorder="1" applyAlignment="1">
      <alignment vertical="top" textRotation="255" wrapText="1" shrinkToFit="1"/>
    </xf>
    <xf numFmtId="49" fontId="0" fillId="5" borderId="25" xfId="0" applyNumberFormat="1" applyFont="1" applyFill="1" applyBorder="1" applyAlignment="1">
      <alignment horizontal="center" vertical="center" wrapText="1" shrinkToFit="1"/>
    </xf>
    <xf numFmtId="0" fontId="2" fillId="5" borderId="26" xfId="0" applyFont="1" applyFill="1" applyBorder="1" applyAlignment="1">
      <alignment horizontal="center" vertical="center"/>
    </xf>
    <xf numFmtId="0" fontId="2" fillId="5" borderId="27" xfId="0" applyFont="1" applyFill="1" applyBorder="1" applyAlignment="1">
      <alignment horizontal="center" vertical="center"/>
    </xf>
    <xf numFmtId="0" fontId="2" fillId="5" borderId="28" xfId="0" applyFont="1" applyFill="1" applyBorder="1" applyAlignment="1">
      <alignment horizontal="center" vertical="center"/>
    </xf>
    <xf numFmtId="0" fontId="0" fillId="5" borderId="30" xfId="0" quotePrefix="1" applyFont="1" applyFill="1" applyBorder="1" applyAlignment="1">
      <alignment horizontal="center" vertical="center" shrinkToFit="1"/>
    </xf>
    <xf numFmtId="0" fontId="19" fillId="5" borderId="31" xfId="0" applyFont="1" applyFill="1" applyBorder="1" applyAlignment="1">
      <alignment vertical="top" textRotation="255" wrapText="1" shrinkToFit="1"/>
    </xf>
    <xf numFmtId="0" fontId="19" fillId="5" borderId="32" xfId="0" applyFont="1" applyFill="1" applyBorder="1" applyAlignment="1">
      <alignment vertical="top" textRotation="255" wrapText="1" shrinkToFit="1"/>
    </xf>
    <xf numFmtId="49" fontId="0" fillId="5" borderId="33" xfId="0" applyNumberFormat="1" applyFont="1" applyFill="1" applyBorder="1" applyAlignment="1">
      <alignment horizontal="center" vertical="center" wrapText="1" shrinkToFit="1"/>
    </xf>
    <xf numFmtId="0" fontId="2" fillId="5" borderId="34" xfId="0" applyFont="1" applyFill="1" applyBorder="1" applyAlignment="1">
      <alignment horizontal="center" vertical="center"/>
    </xf>
    <xf numFmtId="0" fontId="2" fillId="5" borderId="35" xfId="0" applyFont="1" applyFill="1" applyBorder="1" applyAlignment="1">
      <alignment horizontal="center" vertical="center"/>
    </xf>
    <xf numFmtId="0" fontId="2" fillId="5" borderId="41" xfId="0" applyFont="1" applyFill="1" applyBorder="1" applyAlignment="1">
      <alignment horizontal="center" vertical="center"/>
    </xf>
    <xf numFmtId="0" fontId="0" fillId="6" borderId="22" xfId="0" applyFont="1" applyFill="1" applyBorder="1" applyAlignment="1">
      <alignment horizontal="center" vertical="center" shrinkToFit="1"/>
    </xf>
    <xf numFmtId="0" fontId="19" fillId="6" borderId="23" xfId="0" applyFont="1" applyFill="1" applyBorder="1" applyAlignment="1">
      <alignment vertical="top" textRotation="255" wrapText="1" shrinkToFit="1"/>
    </xf>
    <xf numFmtId="0" fontId="19" fillId="6" borderId="24" xfId="0" applyFont="1" applyFill="1" applyBorder="1" applyAlignment="1">
      <alignment vertical="top" textRotation="255" wrapText="1" shrinkToFit="1"/>
    </xf>
    <xf numFmtId="49" fontId="0" fillId="6" borderId="25" xfId="0" applyNumberFormat="1" applyFont="1" applyFill="1" applyBorder="1" applyAlignment="1">
      <alignment horizontal="center" vertical="center" wrapText="1" shrinkToFit="1"/>
    </xf>
    <xf numFmtId="0" fontId="2" fillId="6" borderId="26" xfId="0" applyFont="1" applyFill="1" applyBorder="1" applyAlignment="1">
      <alignment horizontal="center" vertical="center"/>
    </xf>
    <xf numFmtId="0" fontId="2" fillId="6" borderId="27" xfId="0" applyFont="1" applyFill="1" applyBorder="1" applyAlignment="1">
      <alignment horizontal="center" vertical="center"/>
    </xf>
    <xf numFmtId="0" fontId="2" fillId="6" borderId="28" xfId="0" applyFont="1" applyFill="1" applyBorder="1" applyAlignment="1">
      <alignment horizontal="center" vertical="center"/>
    </xf>
    <xf numFmtId="0" fontId="0" fillId="6" borderId="30" xfId="0" quotePrefix="1" applyFont="1" applyFill="1" applyBorder="1" applyAlignment="1">
      <alignment horizontal="center" vertical="center" shrinkToFit="1"/>
    </xf>
    <xf numFmtId="0" fontId="19" fillId="6" borderId="31" xfId="0" applyFont="1" applyFill="1" applyBorder="1" applyAlignment="1">
      <alignment vertical="top" textRotation="255" wrapText="1" shrinkToFit="1"/>
    </xf>
    <xf numFmtId="0" fontId="19" fillId="6" borderId="32" xfId="0" applyFont="1" applyFill="1" applyBorder="1" applyAlignment="1">
      <alignment vertical="top" textRotation="255" wrapText="1" shrinkToFit="1"/>
    </xf>
    <xf numFmtId="49" fontId="0" fillId="6" borderId="33" xfId="0" applyNumberFormat="1" applyFont="1" applyFill="1" applyBorder="1" applyAlignment="1">
      <alignment horizontal="center" vertical="center" wrapText="1" shrinkToFit="1"/>
    </xf>
    <xf numFmtId="0" fontId="2" fillId="6" borderId="34" xfId="0" applyFont="1" applyFill="1" applyBorder="1" applyAlignment="1">
      <alignment horizontal="center" vertical="center"/>
    </xf>
    <xf numFmtId="0" fontId="2" fillId="7" borderId="35" xfId="0" applyFont="1" applyFill="1" applyBorder="1" applyAlignment="1">
      <alignment horizontal="center" vertical="center"/>
    </xf>
    <xf numFmtId="0" fontId="2" fillId="6" borderId="35" xfId="0" applyFont="1" applyFill="1" applyBorder="1" applyAlignment="1">
      <alignment horizontal="center" vertical="center"/>
    </xf>
    <xf numFmtId="0" fontId="2" fillId="6" borderId="41" xfId="0" applyFont="1" applyFill="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1" fillId="0" borderId="0" xfId="0" applyFont="1" applyAlignment="1">
      <alignment horizontal="left" vertical="center"/>
    </xf>
    <xf numFmtId="0" fontId="0" fillId="2" borderId="10" xfId="0" applyFont="1" applyFill="1" applyBorder="1" applyAlignment="1">
      <alignment horizontal="center" vertical="center" textRotation="255" wrapText="1" shrinkToFit="1"/>
    </xf>
    <xf numFmtId="0" fontId="0" fillId="2" borderId="11" xfId="0" applyFont="1" applyFill="1" applyBorder="1" applyAlignment="1">
      <alignment horizontal="center" vertical="center" textRotation="255" wrapText="1" shrinkToFit="1"/>
    </xf>
    <xf numFmtId="0" fontId="0" fillId="2" borderId="11" xfId="0" applyFont="1" applyFill="1" applyBorder="1"/>
    <xf numFmtId="49" fontId="0" fillId="2" borderId="12" xfId="0" applyNumberFormat="1" applyFont="1" applyFill="1" applyBorder="1" applyAlignment="1">
      <alignment horizontal="center" vertical="center" wrapText="1" shrinkToFit="1"/>
    </xf>
    <xf numFmtId="0" fontId="2" fillId="0" borderId="42" xfId="0" applyFont="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18" fillId="0" borderId="0" xfId="0" applyFont="1" applyAlignment="1">
      <alignment horizontal="center" vertical="center"/>
    </xf>
    <xf numFmtId="0" fontId="2" fillId="0" borderId="3" xfId="0" applyFont="1" applyBorder="1" applyAlignment="1">
      <alignment horizontal="center" vertical="center" wrapText="1"/>
    </xf>
    <xf numFmtId="49" fontId="2" fillId="0" borderId="3" xfId="0" applyNumberFormat="1" applyFont="1" applyBorder="1" applyAlignment="1">
      <alignment horizontal="center" vertical="center"/>
    </xf>
    <xf numFmtId="49" fontId="11" fillId="0" borderId="0" xfId="0" applyNumberFormat="1" applyFont="1" applyAlignment="1">
      <alignment horizontal="center" vertical="top"/>
    </xf>
    <xf numFmtId="49" fontId="2" fillId="0" borderId="44" xfId="0" applyNumberFormat="1" applyFont="1" applyBorder="1" applyAlignment="1">
      <alignment horizontal="center" vertical="center"/>
    </xf>
    <xf numFmtId="49" fontId="2" fillId="0" borderId="45" xfId="0" applyNumberFormat="1" applyFont="1" applyBorder="1" applyAlignment="1">
      <alignment horizontal="center" vertical="center"/>
    </xf>
    <xf numFmtId="0" fontId="3" fillId="0" borderId="45" xfId="0" applyFont="1" applyBorder="1" applyAlignment="1">
      <alignment horizontal="center" vertical="center"/>
    </xf>
    <xf numFmtId="0" fontId="2" fillId="0" borderId="45" xfId="0" applyFont="1" applyBorder="1" applyAlignment="1">
      <alignment horizontal="center" vertical="center" wrapText="1"/>
    </xf>
    <xf numFmtId="49" fontId="11" fillId="0" borderId="0" xfId="0" applyNumberFormat="1" applyFont="1" applyAlignment="1">
      <alignment horizontal="left" vertical="center"/>
    </xf>
    <xf numFmtId="0" fontId="2" fillId="0" borderId="40" xfId="0" applyFont="1" applyBorder="1" applyAlignment="1">
      <alignment horizontal="center" vertical="center"/>
    </xf>
    <xf numFmtId="0" fontId="11" fillId="0" borderId="2" xfId="0" applyFont="1" applyBorder="1" applyAlignment="1">
      <alignment horizontal="left" vertical="center"/>
    </xf>
    <xf numFmtId="0" fontId="22" fillId="0" borderId="3" xfId="0" applyFont="1" applyBorder="1" applyAlignment="1">
      <alignment horizontal="left" vertical="center"/>
    </xf>
    <xf numFmtId="49" fontId="2" fillId="0" borderId="4" xfId="0" applyNumberFormat="1" applyFont="1" applyBorder="1" applyAlignment="1">
      <alignment horizontal="center" vertical="center"/>
    </xf>
    <xf numFmtId="0" fontId="3" fillId="0" borderId="0" xfId="0" applyFont="1" applyAlignment="1">
      <alignment horizontal="center" vertical="center"/>
    </xf>
    <xf numFmtId="0" fontId="23" fillId="0" borderId="0" xfId="0" quotePrefix="1" applyFont="1" applyAlignment="1">
      <alignment horizontal="right" shrinkToFit="1"/>
    </xf>
    <xf numFmtId="0" fontId="0" fillId="8" borderId="46" xfId="0" applyFill="1" applyBorder="1" applyAlignment="1">
      <alignment horizontal="center" vertical="center" textRotation="255"/>
    </xf>
    <xf numFmtId="0" fontId="0" fillId="8" borderId="47" xfId="0" applyFont="1" applyFill="1" applyBorder="1" applyAlignment="1">
      <alignment horizontal="center" vertical="center" textRotation="255"/>
    </xf>
    <xf numFmtId="0" fontId="0" fillId="8" borderId="48" xfId="0" applyFont="1" applyFill="1" applyBorder="1" applyAlignment="1">
      <alignment horizontal="center" vertical="center" textRotation="255"/>
    </xf>
    <xf numFmtId="0" fontId="19" fillId="0" borderId="49" xfId="0" applyFont="1" applyBorder="1" applyAlignment="1">
      <alignment horizontal="left" vertical="center"/>
    </xf>
    <xf numFmtId="0" fontId="24" fillId="8" borderId="2" xfId="0" applyFont="1" applyFill="1" applyBorder="1" applyAlignment="1">
      <alignment horizontal="center" vertical="center" textRotation="255"/>
    </xf>
    <xf numFmtId="0" fontId="24" fillId="8" borderId="3" xfId="0" applyFont="1" applyFill="1" applyBorder="1" applyAlignment="1">
      <alignment horizontal="center" vertical="center"/>
    </xf>
    <xf numFmtId="0" fontId="24" fillId="8" borderId="4" xfId="0" applyFont="1" applyFill="1" applyBorder="1" applyAlignment="1">
      <alignment horizontal="center" vertical="center"/>
    </xf>
    <xf numFmtId="0" fontId="22" fillId="0" borderId="0" xfId="0" applyFont="1" applyAlignment="1">
      <alignment horizontal="center" vertical="center"/>
    </xf>
    <xf numFmtId="0" fontId="0" fillId="8" borderId="2" xfId="0" quotePrefix="1" applyFont="1" applyFill="1" applyBorder="1" applyAlignment="1">
      <alignment horizontal="center" vertical="center" wrapText="1"/>
    </xf>
    <xf numFmtId="0" fontId="0" fillId="8" borderId="4" xfId="0" applyFont="1" applyFill="1" applyBorder="1" applyAlignment="1">
      <alignment horizontal="center" vertical="center" wrapText="1"/>
    </xf>
    <xf numFmtId="0" fontId="24" fillId="8" borderId="2" xfId="0" applyFont="1" applyFill="1" applyBorder="1" applyAlignment="1">
      <alignment horizontal="center" vertical="center" wrapText="1"/>
    </xf>
    <xf numFmtId="0" fontId="24" fillId="8" borderId="4" xfId="0" applyFont="1" applyFill="1" applyBorder="1" applyAlignment="1">
      <alignment horizontal="center" vertical="center" wrapText="1"/>
    </xf>
    <xf numFmtId="0" fontId="24" fillId="0" borderId="0" xfId="0" applyFont="1" applyAlignment="1">
      <alignment horizontal="center" vertical="center" wrapText="1"/>
    </xf>
    <xf numFmtId="0" fontId="11" fillId="0" borderId="0" xfId="0" applyFont="1" applyAlignment="1">
      <alignment horizontal="center" vertical="center" wrapText="1"/>
    </xf>
    <xf numFmtId="0" fontId="2" fillId="0" borderId="0" xfId="0" applyFont="1" applyAlignment="1">
      <alignment horizontal="left" vertical="center" wrapText="1"/>
    </xf>
    <xf numFmtId="0" fontId="11" fillId="0" borderId="9" xfId="0" applyFont="1" applyBorder="1" applyAlignment="1">
      <alignment horizontal="center" vertical="center" wrapText="1"/>
    </xf>
    <xf numFmtId="0" fontId="2" fillId="0" borderId="49" xfId="0" applyFont="1" applyBorder="1" applyAlignment="1">
      <alignment horizontal="center" vertical="center"/>
    </xf>
    <xf numFmtId="49" fontId="2" fillId="0" borderId="17" xfId="0" applyNumberFormat="1" applyFont="1" applyBorder="1" applyAlignment="1">
      <alignment horizontal="center" vertical="center"/>
    </xf>
    <xf numFmtId="0" fontId="2" fillId="0" borderId="0" xfId="0" quotePrefix="1" applyFont="1" applyAlignment="1">
      <alignment horizontal="center" vertical="center"/>
    </xf>
    <xf numFmtId="49" fontId="2" fillId="0" borderId="1" xfId="0" applyNumberFormat="1" applyFont="1" applyBorder="1" applyAlignment="1">
      <alignment horizontal="center" vertical="center"/>
    </xf>
    <xf numFmtId="0" fontId="25" fillId="0" borderId="0" xfId="0" applyFont="1" applyAlignment="1">
      <alignment vertical="center"/>
    </xf>
    <xf numFmtId="0" fontId="26" fillId="0" borderId="0" xfId="0" quotePrefix="1" applyFont="1" applyAlignment="1">
      <alignment horizontal="center" vertical="center" shrinkToFit="1"/>
    </xf>
    <xf numFmtId="0" fontId="19" fillId="0" borderId="50" xfId="0" applyFont="1" applyBorder="1" applyAlignment="1">
      <alignment horizontal="center" vertical="center" textRotation="255"/>
    </xf>
    <xf numFmtId="0" fontId="19" fillId="0" borderId="51" xfId="0" applyFont="1" applyBorder="1" applyAlignment="1">
      <alignment horizontal="center" vertical="center" textRotation="255"/>
    </xf>
    <xf numFmtId="0" fontId="19" fillId="0" borderId="52" xfId="0" applyFont="1" applyBorder="1" applyAlignment="1">
      <alignment horizontal="center" vertical="center" textRotation="255"/>
    </xf>
    <xf numFmtId="0" fontId="19" fillId="0" borderId="49" xfId="0" quotePrefix="1" applyFont="1" applyBorder="1" applyAlignment="1">
      <alignment horizontal="left" vertical="center"/>
    </xf>
    <xf numFmtId="0" fontId="24" fillId="8" borderId="10" xfId="0" applyFont="1" applyFill="1" applyBorder="1" applyAlignment="1">
      <alignment horizontal="center" vertical="center"/>
    </xf>
    <xf numFmtId="0" fontId="24" fillId="8" borderId="11" xfId="0" applyFont="1" applyFill="1" applyBorder="1" applyAlignment="1">
      <alignment horizontal="center" vertical="center"/>
    </xf>
    <xf numFmtId="0" fontId="24" fillId="8" borderId="12" xfId="0" applyFont="1" applyFill="1" applyBorder="1" applyAlignment="1">
      <alignment horizontal="center" vertical="center"/>
    </xf>
    <xf numFmtId="0" fontId="0" fillId="8" borderId="10" xfId="0" applyFont="1" applyFill="1" applyBorder="1" applyAlignment="1">
      <alignment horizontal="center" vertical="center" wrapText="1"/>
    </xf>
    <xf numFmtId="0" fontId="0" fillId="8" borderId="12" xfId="0" applyFont="1" applyFill="1" applyBorder="1" applyAlignment="1">
      <alignment horizontal="center" vertical="center" wrapText="1"/>
    </xf>
    <xf numFmtId="0" fontId="24" fillId="8" borderId="10" xfId="0" applyFont="1" applyFill="1" applyBorder="1" applyAlignment="1">
      <alignment horizontal="center" vertical="center" wrapText="1"/>
    </xf>
    <xf numFmtId="0" fontId="24" fillId="8" borderId="12" xfId="0" applyFont="1" applyFill="1" applyBorder="1" applyAlignment="1">
      <alignment horizontal="center" vertical="center" wrapText="1"/>
    </xf>
    <xf numFmtId="176" fontId="11" fillId="0" borderId="9" xfId="0" applyNumberFormat="1" applyFont="1" applyBorder="1" applyAlignment="1">
      <alignment horizontal="center" vertical="center" wrapText="1"/>
    </xf>
    <xf numFmtId="176" fontId="11" fillId="0" borderId="0" xfId="0" applyNumberFormat="1" applyFont="1" applyAlignment="1">
      <alignment horizontal="center" vertical="center" wrapText="1"/>
    </xf>
    <xf numFmtId="0" fontId="2" fillId="0" borderId="17" xfId="0" applyFont="1" applyBorder="1" applyAlignment="1">
      <alignment horizontal="center" vertical="center" shrinkToFit="1"/>
    </xf>
    <xf numFmtId="0" fontId="2" fillId="0" borderId="1" xfId="0" quotePrefix="1" applyFont="1" applyBorder="1" applyAlignment="1">
      <alignment horizontal="center" vertical="center"/>
    </xf>
    <xf numFmtId="0" fontId="2" fillId="0" borderId="0" xfId="0" quotePrefix="1" applyFont="1" applyAlignment="1">
      <alignment horizontal="left" vertical="center"/>
    </xf>
    <xf numFmtId="0" fontId="3" fillId="0" borderId="0" xfId="0" quotePrefix="1" applyFont="1" applyAlignment="1">
      <alignment horizontal="left" vertical="center" shrinkToFit="1"/>
    </xf>
    <xf numFmtId="0" fontId="2" fillId="0" borderId="2" xfId="0" quotePrefix="1" applyFont="1" applyBorder="1" applyAlignment="1">
      <alignment horizontal="distributed" vertical="center" shrinkToFit="1"/>
    </xf>
    <xf numFmtId="0" fontId="2" fillId="0" borderId="53" xfId="0" quotePrefix="1" applyFont="1" applyBorder="1" applyAlignment="1">
      <alignment horizontal="distributed" vertical="center" shrinkToFit="1"/>
    </xf>
    <xf numFmtId="0" fontId="22" fillId="0" borderId="53" xfId="0" quotePrefix="1" applyFont="1" applyBorder="1" applyAlignment="1">
      <alignment horizontal="distributed" vertical="center" shrinkToFit="1"/>
    </xf>
    <xf numFmtId="0" fontId="14" fillId="0" borderId="53" xfId="0" quotePrefix="1" applyFont="1" applyBorder="1" applyAlignment="1">
      <alignment horizontal="distributed" vertical="center" shrinkToFit="1"/>
    </xf>
    <xf numFmtId="0" fontId="22" fillId="0" borderId="54" xfId="0" quotePrefix="1" applyFont="1" applyBorder="1" applyAlignment="1">
      <alignment horizontal="distributed" vertical="center" shrinkToFit="1"/>
    </xf>
    <xf numFmtId="0" fontId="2" fillId="0" borderId="48" xfId="0" quotePrefix="1" applyFont="1" applyBorder="1" applyAlignment="1">
      <alignment horizontal="distributed" vertical="center" shrinkToFit="1"/>
    </xf>
    <xf numFmtId="0" fontId="11" fillId="0" borderId="3" xfId="0" quotePrefix="1" applyFont="1" applyBorder="1" applyAlignment="1">
      <alignment horizontal="distributed" vertical="center" shrinkToFit="1"/>
    </xf>
    <xf numFmtId="0" fontId="11" fillId="0" borderId="53" xfId="0" quotePrefix="1" applyFont="1" applyBorder="1" applyAlignment="1">
      <alignment horizontal="distributed" vertical="center" shrinkToFit="1"/>
    </xf>
    <xf numFmtId="0" fontId="22" fillId="0" borderId="55" xfId="0" quotePrefix="1" applyFont="1" applyBorder="1" applyAlignment="1">
      <alignment horizontal="distributed" vertical="center" shrinkToFit="1"/>
    </xf>
    <xf numFmtId="0" fontId="11" fillId="0" borderId="53" xfId="0" applyFont="1" applyBorder="1" applyAlignment="1">
      <alignment horizontal="center" vertical="center" shrinkToFit="1"/>
    </xf>
    <xf numFmtId="0" fontId="14" fillId="0" borderId="56" xfId="0" quotePrefix="1" applyFont="1" applyBorder="1" applyAlignment="1">
      <alignment horizontal="distributed" vertical="center" shrinkToFit="1"/>
    </xf>
    <xf numFmtId="0" fontId="11" fillId="0" borderId="54" xfId="0" applyFont="1" applyBorder="1" applyAlignment="1">
      <alignment horizontal="center" vertical="center" shrinkToFit="1"/>
    </xf>
    <xf numFmtId="0" fontId="2" fillId="0" borderId="0" xfId="0" applyFont="1" applyAlignment="1">
      <alignment horizontal="distributed" vertical="center" shrinkToFit="1"/>
    </xf>
    <xf numFmtId="0" fontId="2" fillId="0" borderId="54" xfId="0" quotePrefix="1" applyFont="1" applyBorder="1" applyAlignment="1">
      <alignment horizontal="distributed" vertical="center" shrinkToFit="1"/>
    </xf>
    <xf numFmtId="0" fontId="22" fillId="0" borderId="0" xfId="0" quotePrefix="1" applyFont="1" applyAlignment="1">
      <alignment horizontal="distributed" vertical="center" shrinkToFit="1"/>
    </xf>
    <xf numFmtId="0" fontId="2" fillId="0" borderId="57" xfId="0" quotePrefix="1" applyFont="1" applyBorder="1" applyAlignment="1">
      <alignment horizontal="distributed" vertical="center" shrinkToFit="1"/>
    </xf>
    <xf numFmtId="0" fontId="2" fillId="0" borderId="0" xfId="0" quotePrefix="1" applyFont="1" applyAlignment="1">
      <alignment horizontal="center" vertical="center" shrinkToFit="1"/>
    </xf>
    <xf numFmtId="176" fontId="2" fillId="0" borderId="0" xfId="0" quotePrefix="1" applyNumberFormat="1" applyFont="1" applyAlignment="1">
      <alignment horizontal="left" vertical="center" shrinkToFit="1"/>
    </xf>
    <xf numFmtId="0" fontId="2" fillId="0" borderId="0" xfId="0" applyFont="1" applyAlignment="1">
      <alignment vertical="center" shrinkToFit="1"/>
    </xf>
    <xf numFmtId="0" fontId="25" fillId="0" borderId="0" xfId="0" quotePrefix="1" applyFont="1" applyAlignment="1">
      <alignment horizontal="left" vertical="center" shrinkToFit="1"/>
    </xf>
    <xf numFmtId="0" fontId="11" fillId="0" borderId="50" xfId="0" quotePrefix="1" applyFont="1" applyBorder="1" applyAlignment="1">
      <alignment horizontal="center" vertical="center"/>
    </xf>
    <xf numFmtId="0" fontId="11" fillId="0" borderId="58" xfId="0" quotePrefix="1" applyFont="1" applyBorder="1" applyAlignment="1">
      <alignment horizontal="center" vertical="center"/>
    </xf>
    <xf numFmtId="0" fontId="11" fillId="0" borderId="59" xfId="0" quotePrefix="1" applyFont="1" applyBorder="1" applyAlignment="1">
      <alignment horizontal="center" vertical="center"/>
    </xf>
    <xf numFmtId="0" fontId="11" fillId="0" borderId="51" xfId="0" quotePrefix="1" applyFont="1" applyBorder="1" applyAlignment="1">
      <alignment horizontal="center" vertical="center"/>
    </xf>
    <xf numFmtId="0" fontId="11" fillId="0" borderId="60" xfId="0" quotePrefix="1" applyFont="1" applyBorder="1" applyAlignment="1">
      <alignment horizontal="center" vertical="center"/>
    </xf>
    <xf numFmtId="0" fontId="11" fillId="0" borderId="52" xfId="0" quotePrefix="1" applyFont="1" applyBorder="1" applyAlignment="1">
      <alignment horizontal="center" vertical="center"/>
    </xf>
    <xf numFmtId="0" fontId="11" fillId="0" borderId="0" xfId="0" applyFont="1" applyAlignment="1">
      <alignment horizontal="center" vertical="center"/>
    </xf>
    <xf numFmtId="0" fontId="11" fillId="0" borderId="0" xfId="0" quotePrefix="1" applyFont="1" applyAlignment="1">
      <alignment horizontal="center" vertical="center"/>
    </xf>
    <xf numFmtId="0" fontId="11" fillId="0" borderId="61" xfId="0" quotePrefix="1" applyFont="1" applyBorder="1" applyAlignment="1">
      <alignment horizontal="center" vertical="center"/>
    </xf>
    <xf numFmtId="0" fontId="2" fillId="0" borderId="17" xfId="0" applyFont="1" applyBorder="1" applyAlignment="1">
      <alignment horizontal="right" vertical="center"/>
    </xf>
    <xf numFmtId="0" fontId="2" fillId="0" borderId="14" xfId="0" applyFont="1" applyBorder="1" applyAlignment="1">
      <alignment horizontal="right" vertical="center"/>
    </xf>
    <xf numFmtId="0" fontId="2" fillId="0" borderId="15" xfId="0" applyFont="1" applyBorder="1" applyAlignment="1">
      <alignment horizontal="right" vertical="center"/>
    </xf>
    <xf numFmtId="0" fontId="2" fillId="0" borderId="62" xfId="0" applyFont="1" applyBorder="1" applyAlignment="1">
      <alignment horizontal="right" vertical="center"/>
    </xf>
    <xf numFmtId="0" fontId="27" fillId="0" borderId="4" xfId="0" applyFont="1" applyBorder="1" applyAlignment="1">
      <alignment horizontal="right" vertical="center"/>
    </xf>
    <xf numFmtId="0" fontId="2" fillId="0" borderId="4" xfId="0" applyFont="1" applyBorder="1" applyAlignment="1">
      <alignment horizontal="right" vertical="center"/>
    </xf>
    <xf numFmtId="0" fontId="2" fillId="0" borderId="40" xfId="0" applyFont="1" applyBorder="1" applyAlignment="1">
      <alignment horizontal="right" vertical="center"/>
    </xf>
    <xf numFmtId="0" fontId="2" fillId="0" borderId="63" xfId="0" applyFont="1" applyBorder="1" applyAlignment="1">
      <alignment horizontal="center" vertical="center"/>
    </xf>
    <xf numFmtId="0" fontId="2" fillId="0" borderId="10" xfId="0" applyFont="1" applyBorder="1" applyAlignment="1">
      <alignment horizontal="center" vertical="center" shrinkToFit="1"/>
    </xf>
    <xf numFmtId="0" fontId="2" fillId="0" borderId="11" xfId="0" quotePrefix="1" applyFont="1" applyBorder="1" applyAlignment="1">
      <alignment horizontal="center" vertical="center"/>
    </xf>
    <xf numFmtId="0" fontId="2" fillId="0" borderId="12" xfId="0" quotePrefix="1" applyFont="1" applyBorder="1" applyAlignment="1">
      <alignment horizontal="center" vertical="center"/>
    </xf>
    <xf numFmtId="0" fontId="11" fillId="0" borderId="64" xfId="0" applyFont="1" applyBorder="1" applyAlignment="1">
      <alignment horizontal="center" vertical="center" shrinkToFit="1"/>
    </xf>
    <xf numFmtId="0" fontId="2" fillId="0" borderId="42" xfId="0" applyFont="1" applyBorder="1" applyAlignment="1">
      <alignment horizontal="center" vertical="center" shrinkToFit="1"/>
    </xf>
    <xf numFmtId="0" fontId="11" fillId="0" borderId="42" xfId="0" applyFont="1" applyBorder="1" applyAlignment="1">
      <alignment horizontal="center" vertical="center" shrinkToFit="1"/>
    </xf>
    <xf numFmtId="0" fontId="2" fillId="0" borderId="65" xfId="0" applyFont="1" applyBorder="1" applyAlignment="1">
      <alignment horizontal="center" vertical="center" shrinkToFit="1"/>
    </xf>
    <xf numFmtId="0" fontId="2" fillId="0" borderId="12" xfId="0" applyFont="1" applyBorder="1" applyAlignment="1">
      <alignment horizontal="center" vertical="center" shrinkToFit="1"/>
    </xf>
    <xf numFmtId="0" fontId="11" fillId="0" borderId="64" xfId="0" quotePrefix="1" applyFont="1" applyBorder="1" applyAlignment="1">
      <alignment horizontal="center" vertical="center" shrinkToFit="1"/>
    </xf>
    <xf numFmtId="0" fontId="11" fillId="0" borderId="63" xfId="0" quotePrefix="1" applyFont="1" applyBorder="1" applyAlignment="1">
      <alignment horizontal="center" vertical="center" shrinkToFit="1"/>
    </xf>
    <xf numFmtId="0" fontId="11" fillId="0" borderId="0" xfId="0" quotePrefix="1" applyFont="1" applyAlignment="1">
      <alignment horizontal="center" vertical="center" shrinkToFit="1"/>
    </xf>
    <xf numFmtId="14" fontId="2" fillId="0" borderId="0" xfId="0" applyNumberFormat="1" applyFont="1" applyAlignment="1">
      <alignment horizontal="center" vertical="center"/>
    </xf>
    <xf numFmtId="0" fontId="10" fillId="0" borderId="0" xfId="0" applyFont="1"/>
    <xf numFmtId="0" fontId="24" fillId="3" borderId="38" xfId="0" applyFont="1" applyFill="1" applyBorder="1" applyAlignment="1">
      <alignment horizontal="center" vertical="center" textRotation="255"/>
    </xf>
    <xf numFmtId="0" fontId="24" fillId="3" borderId="39" xfId="0" applyFont="1" applyFill="1" applyBorder="1" applyAlignment="1">
      <alignment horizontal="center" vertical="center" textRotation="255"/>
    </xf>
    <xf numFmtId="0" fontId="24" fillId="3" borderId="29" xfId="0" applyFont="1" applyFill="1" applyBorder="1" applyAlignment="1">
      <alignment horizontal="center" vertical="center" textRotation="255"/>
    </xf>
    <xf numFmtId="0" fontId="24" fillId="3" borderId="38" xfId="0" applyFont="1" applyFill="1" applyBorder="1" applyAlignment="1">
      <alignment horizontal="center" vertical="top" textRotation="255"/>
    </xf>
    <xf numFmtId="0" fontId="24" fillId="3" borderId="39" xfId="0" applyFont="1" applyFill="1" applyBorder="1" applyAlignment="1">
      <alignment horizontal="center" vertical="top" textRotation="255"/>
    </xf>
    <xf numFmtId="0" fontId="24" fillId="3" borderId="29" xfId="0" applyFont="1" applyFill="1" applyBorder="1" applyAlignment="1">
      <alignment horizontal="center" vertical="top" textRotation="255"/>
    </xf>
    <xf numFmtId="0" fontId="19" fillId="0" borderId="0" xfId="0" applyFont="1"/>
    <xf numFmtId="0" fontId="19" fillId="0" borderId="9" xfId="0" applyFont="1" applyBorder="1" applyAlignment="1" applyProtection="1">
      <alignment horizontal="center"/>
      <protection locked="0"/>
    </xf>
    <xf numFmtId="0" fontId="19" fillId="0" borderId="66" xfId="0" applyFont="1" applyBorder="1" applyAlignment="1">
      <alignment horizontal="center"/>
    </xf>
    <xf numFmtId="0" fontId="19" fillId="0" borderId="6" xfId="0" applyFont="1" applyBorder="1" applyAlignment="1">
      <alignment horizontal="center"/>
    </xf>
    <xf numFmtId="0" fontId="19" fillId="0" borderId="67" xfId="0" applyFont="1" applyBorder="1" applyAlignment="1">
      <alignment horizontal="center"/>
    </xf>
    <xf numFmtId="0" fontId="19" fillId="0" borderId="0" xfId="0" applyFont="1" applyAlignment="1">
      <alignment horizontal="center"/>
    </xf>
    <xf numFmtId="0" fontId="28" fillId="0" borderId="0" xfId="0" applyFont="1"/>
    <xf numFmtId="0" fontId="29" fillId="0" borderId="9" xfId="0" applyFont="1" applyBorder="1" applyAlignment="1">
      <alignment horizontal="left" wrapText="1"/>
    </xf>
    <xf numFmtId="0" fontId="28" fillId="0" borderId="9" xfId="0" applyFont="1" applyBorder="1" applyAlignment="1">
      <alignment horizontal="left"/>
    </xf>
    <xf numFmtId="0" fontId="24" fillId="0" borderId="9" xfId="0" applyFont="1" applyBorder="1" applyAlignment="1">
      <alignment horizontal="center" vertical="top"/>
    </xf>
    <xf numFmtId="0" fontId="30" fillId="0" borderId="66" xfId="0" applyFont="1" applyBorder="1" applyAlignment="1">
      <alignment horizontal="left" vertical="top" wrapText="1"/>
    </xf>
    <xf numFmtId="0" fontId="30" fillId="0" borderId="6" xfId="0" applyFont="1" applyBorder="1" applyAlignment="1">
      <alignment horizontal="left" vertical="top" wrapText="1"/>
    </xf>
    <xf numFmtId="0" fontId="30" fillId="0" borderId="68" xfId="0" applyFont="1" applyBorder="1" applyAlignment="1">
      <alignment horizontal="left" vertical="top" wrapText="1"/>
    </xf>
    <xf numFmtId="0" fontId="30" fillId="0" borderId="67" xfId="0" applyFont="1" applyBorder="1" applyAlignment="1">
      <alignment horizontal="left" vertical="top" wrapText="1"/>
    </xf>
    <xf numFmtId="0" fontId="31" fillId="0" borderId="0" xfId="0" applyFont="1" applyAlignment="1">
      <alignment horizontal="center" vertical="center" wrapText="1"/>
    </xf>
    <xf numFmtId="0" fontId="30" fillId="0" borderId="5" xfId="0" applyFont="1" applyBorder="1" applyAlignment="1">
      <alignment horizontal="left" vertical="top" wrapText="1"/>
    </xf>
    <xf numFmtId="0" fontId="19" fillId="0" borderId="9" xfId="0" applyFont="1" applyBorder="1" applyAlignment="1">
      <alignment horizontal="left"/>
    </xf>
    <xf numFmtId="0" fontId="19" fillId="0" borderId="66" xfId="0" applyFont="1" applyBorder="1" applyAlignment="1">
      <alignment horizontal="left"/>
    </xf>
    <xf numFmtId="0" fontId="19" fillId="0" borderId="6" xfId="0" applyFont="1" applyBorder="1" applyAlignment="1">
      <alignment horizontal="left"/>
    </xf>
    <xf numFmtId="0" fontId="19" fillId="0" borderId="67" xfId="0" applyFont="1" applyBorder="1" applyAlignment="1">
      <alignment horizontal="left"/>
    </xf>
    <xf numFmtId="0" fontId="19" fillId="0" borderId="0" xfId="0" applyFont="1" applyAlignment="1">
      <alignment horizontal="left"/>
    </xf>
    <xf numFmtId="0" fontId="10" fillId="0" borderId="0" xfId="0" applyFont="1" applyAlignment="1">
      <alignment vertical="center" wrapText="1"/>
    </xf>
    <xf numFmtId="0" fontId="24" fillId="0" borderId="63" xfId="0" applyFont="1" applyBorder="1" applyAlignment="1">
      <alignment horizontal="center" vertical="top" wrapText="1"/>
    </xf>
    <xf numFmtId="0" fontId="30" fillId="0" borderId="69" xfId="0" applyFont="1" applyBorder="1" applyAlignment="1">
      <alignment horizontal="left" vertical="top" wrapText="1"/>
    </xf>
    <xf numFmtId="0" fontId="30" fillId="0" borderId="42" xfId="0" applyFont="1" applyBorder="1" applyAlignment="1">
      <alignment horizontal="left" vertical="top" wrapText="1"/>
    </xf>
    <xf numFmtId="0" fontId="30" fillId="0" borderId="70" xfId="0" applyFont="1" applyBorder="1" applyAlignment="1">
      <alignment horizontal="left" vertical="top" wrapText="1"/>
    </xf>
    <xf numFmtId="0" fontId="30" fillId="0" borderId="65" xfId="0" applyFont="1" applyBorder="1" applyAlignment="1">
      <alignment horizontal="left" vertical="top" wrapText="1"/>
    </xf>
    <xf numFmtId="0" fontId="32" fillId="0" borderId="0" xfId="0" applyFont="1" applyAlignment="1">
      <alignment vertical="center" wrapText="1"/>
    </xf>
    <xf numFmtId="0" fontId="30" fillId="0" borderId="38" xfId="0" applyFont="1" applyBorder="1" applyAlignment="1">
      <alignment horizontal="left" vertical="top" wrapText="1"/>
    </xf>
    <xf numFmtId="0" fontId="30" fillId="0" borderId="39" xfId="0" applyFont="1" applyBorder="1" applyAlignment="1">
      <alignment horizontal="left" vertical="top" wrapText="1"/>
    </xf>
    <xf numFmtId="0" fontId="30" fillId="0" borderId="29" xfId="0" applyFont="1" applyBorder="1" applyAlignment="1">
      <alignment horizontal="left" vertical="top" wrapText="1"/>
    </xf>
    <xf numFmtId="0" fontId="19" fillId="0" borderId="9" xfId="0" applyFont="1" applyBorder="1"/>
    <xf numFmtId="0" fontId="19" fillId="0" borderId="66" xfId="0" applyFont="1" applyBorder="1"/>
    <xf numFmtId="0" fontId="19" fillId="0" borderId="6" xfId="0" applyFont="1" applyBorder="1"/>
    <xf numFmtId="0" fontId="19" fillId="0" borderId="67" xfId="0" applyFont="1" applyBorder="1"/>
    <xf numFmtId="0" fontId="24" fillId="0" borderId="9" xfId="0" applyFont="1" applyBorder="1" applyAlignment="1">
      <alignment horizontal="left" vertical="top"/>
    </xf>
    <xf numFmtId="0" fontId="24" fillId="0" borderId="63" xfId="0" applyFont="1" applyBorder="1" applyAlignment="1">
      <alignment horizontal="left" vertical="top" wrapText="1"/>
    </xf>
    <xf numFmtId="0" fontId="33" fillId="0" borderId="0" xfId="0" applyFont="1" applyAlignment="1">
      <alignment horizontal="center" vertical="center"/>
    </xf>
    <xf numFmtId="49" fontId="24" fillId="0" borderId="38" xfId="0" applyNumberFormat="1" applyFont="1" applyBorder="1" applyAlignment="1">
      <alignment horizontal="center" vertical="center" textRotation="255"/>
    </xf>
    <xf numFmtId="49" fontId="24" fillId="0" borderId="29" xfId="0" applyNumberFormat="1" applyFont="1" applyBorder="1" applyAlignment="1">
      <alignment horizontal="center" vertical="center" textRotation="255"/>
    </xf>
    <xf numFmtId="0" fontId="24" fillId="4" borderId="9" xfId="0" applyFont="1" applyFill="1" applyBorder="1" applyAlignment="1">
      <alignment horizontal="center" vertical="center" textRotation="255"/>
    </xf>
    <xf numFmtId="0" fontId="8" fillId="0" borderId="0" xfId="0" applyFont="1"/>
    <xf numFmtId="0" fontId="8" fillId="0" borderId="9" xfId="0" applyFont="1" applyBorder="1" applyAlignment="1">
      <alignment horizontal="left" vertical="top" wrapText="1"/>
    </xf>
    <xf numFmtId="0" fontId="8" fillId="0" borderId="9" xfId="0" applyFont="1" applyBorder="1" applyAlignment="1">
      <alignment horizontal="left" vertical="top"/>
    </xf>
    <xf numFmtId="0" fontId="32" fillId="0" borderId="0" xfId="0" applyFont="1" applyAlignment="1">
      <alignment horizontal="left" vertical="top"/>
    </xf>
    <xf numFmtId="0" fontId="32" fillId="0" borderId="0" xfId="0" applyFont="1" applyAlignment="1">
      <alignment horizontal="left" vertical="top" wrapText="1"/>
    </xf>
    <xf numFmtId="0" fontId="33" fillId="0" borderId="0" xfId="0" applyFont="1" applyAlignment="1">
      <alignment horizontal="center" vertical="center" wrapText="1"/>
    </xf>
    <xf numFmtId="0" fontId="24" fillId="0" borderId="9" xfId="0" applyFont="1" applyBorder="1" applyAlignment="1">
      <alignment horizontal="center" vertical="center"/>
    </xf>
    <xf numFmtId="0" fontId="30" fillId="0" borderId="9" xfId="0" applyFont="1" applyBorder="1" applyAlignment="1">
      <alignment horizontal="left" vertical="top" wrapText="1"/>
    </xf>
    <xf numFmtId="0" fontId="34" fillId="0" borderId="0" xfId="0" applyFont="1" applyAlignment="1">
      <alignment vertical="center" wrapText="1"/>
    </xf>
    <xf numFmtId="0" fontId="8" fillId="0" borderId="0" xfId="0" applyFont="1" applyAlignment="1">
      <alignment horizontal="left" vertical="top"/>
    </xf>
    <xf numFmtId="0" fontId="33" fillId="0" borderId="0" xfId="0" applyFont="1" applyAlignment="1">
      <alignment vertical="center" wrapText="1"/>
    </xf>
    <xf numFmtId="0" fontId="24" fillId="0" borderId="9" xfId="0" applyFont="1" applyBorder="1" applyAlignment="1">
      <alignment horizontal="center" vertical="center" wrapText="1"/>
    </xf>
    <xf numFmtId="0" fontId="24" fillId="4" borderId="38" xfId="0" applyFont="1" applyFill="1" applyBorder="1" applyAlignment="1">
      <alignment horizontal="center" vertical="center" textRotation="255"/>
    </xf>
    <xf numFmtId="0" fontId="24" fillId="4" borderId="39" xfId="0" applyFont="1" applyFill="1" applyBorder="1" applyAlignment="1">
      <alignment horizontal="center" vertical="center" textRotation="255"/>
    </xf>
    <xf numFmtId="0" fontId="24" fillId="4" borderId="29" xfId="0" applyFont="1" applyFill="1" applyBorder="1" applyAlignment="1">
      <alignment horizontal="center" vertical="center" textRotation="255"/>
    </xf>
    <xf numFmtId="0" fontId="35" fillId="9" borderId="0" xfId="0" applyFont="1" applyFill="1" applyAlignment="1">
      <alignment horizontal="left" vertical="center" wrapText="1"/>
    </xf>
    <xf numFmtId="0" fontId="19" fillId="0" borderId="40" xfId="0" applyFont="1" applyBorder="1" applyAlignment="1">
      <alignment horizontal="left" vertical="center"/>
    </xf>
    <xf numFmtId="0" fontId="19" fillId="0" borderId="2" xfId="0" applyFont="1" applyBorder="1" applyAlignment="1">
      <alignment horizontal="left" vertical="center"/>
    </xf>
    <xf numFmtId="0" fontId="19" fillId="0" borderId="4" xfId="0" applyFont="1" applyBorder="1" applyAlignment="1">
      <alignment horizontal="left" vertical="center"/>
    </xf>
    <xf numFmtId="0" fontId="19" fillId="0" borderId="3" xfId="0" applyFont="1" applyBorder="1" applyAlignment="1">
      <alignment horizontal="left" vertical="center"/>
    </xf>
    <xf numFmtId="0" fontId="33" fillId="9" borderId="0" xfId="0" applyFont="1" applyFill="1" applyAlignment="1">
      <alignment horizontal="left" vertical="center" wrapText="1"/>
    </xf>
    <xf numFmtId="0" fontId="19" fillId="0" borderId="17" xfId="0" applyFont="1" applyBorder="1" applyAlignment="1">
      <alignment horizontal="left" vertical="center"/>
    </xf>
    <xf numFmtId="0" fontId="19" fillId="0" borderId="1" xfId="0" applyFont="1" applyBorder="1" applyAlignment="1">
      <alignment horizontal="left" vertical="center"/>
    </xf>
    <xf numFmtId="0" fontId="19" fillId="0" borderId="0" xfId="0" applyFont="1" applyAlignment="1">
      <alignment horizontal="left" vertical="center"/>
    </xf>
    <xf numFmtId="0" fontId="19" fillId="0" borderId="63" xfId="0" applyFont="1" applyBorder="1" applyAlignment="1">
      <alignment horizontal="left" vertical="center"/>
    </xf>
    <xf numFmtId="0" fontId="19" fillId="0" borderId="10" xfId="0" applyFont="1" applyBorder="1" applyAlignment="1">
      <alignment horizontal="left" vertical="center"/>
    </xf>
    <xf numFmtId="0" fontId="19" fillId="0" borderId="12" xfId="0" applyFont="1" applyBorder="1" applyAlignment="1">
      <alignment horizontal="left" vertical="center"/>
    </xf>
    <xf numFmtId="0" fontId="19" fillId="0" borderId="11" xfId="0" applyFont="1" applyBorder="1" applyAlignment="1">
      <alignment horizontal="left" vertical="center"/>
    </xf>
    <xf numFmtId="0" fontId="30" fillId="2" borderId="38" xfId="0" applyFont="1" applyFill="1" applyBorder="1" applyAlignment="1">
      <alignment horizontal="center" vertical="center" textRotation="255"/>
    </xf>
    <xf numFmtId="0" fontId="30" fillId="2" borderId="29" xfId="0" applyFont="1" applyFill="1" applyBorder="1" applyAlignment="1">
      <alignment horizontal="center" vertical="center" textRotation="255"/>
    </xf>
    <xf numFmtId="0" fontId="24" fillId="0" borderId="63" xfId="0" applyFont="1" applyBorder="1" applyAlignment="1">
      <alignment vertical="center"/>
    </xf>
    <xf numFmtId="0" fontId="30" fillId="2" borderId="63" xfId="0" applyFont="1" applyFill="1" applyBorder="1" applyAlignment="1">
      <alignment horizontal="left" vertical="top"/>
    </xf>
    <xf numFmtId="0" fontId="36" fillId="0" borderId="0" xfId="0" applyFont="1" applyAlignment="1">
      <alignment horizontal="center" vertical="center"/>
    </xf>
    <xf numFmtId="0" fontId="37" fillId="10" borderId="0" xfId="0" applyFont="1" applyFill="1" applyAlignment="1" applyProtection="1">
      <alignment horizontal="center" vertical="center"/>
      <protection locked="0"/>
    </xf>
    <xf numFmtId="0" fontId="38" fillId="0" borderId="0" xfId="0" applyFont="1" applyAlignment="1">
      <alignment horizontal="left" vertical="center"/>
    </xf>
    <xf numFmtId="0" fontId="39" fillId="0" borderId="0" xfId="0" applyFont="1" applyAlignment="1">
      <alignment horizontal="right" vertical="center"/>
    </xf>
    <xf numFmtId="0" fontId="23" fillId="0" borderId="0" xfId="0" quotePrefix="1" applyFont="1" applyAlignment="1">
      <alignment horizontal="center" vertical="center" shrinkToFit="1"/>
    </xf>
    <xf numFmtId="0" fontId="0" fillId="0" borderId="46" xfId="0" applyBorder="1" applyAlignment="1">
      <alignment horizontal="center" vertical="center" textRotation="255"/>
    </xf>
    <xf numFmtId="0" fontId="0" fillId="0" borderId="47" xfId="0" applyFont="1" applyBorder="1" applyAlignment="1">
      <alignment horizontal="center" vertical="center" textRotation="255"/>
    </xf>
    <xf numFmtId="0" fontId="0" fillId="0" borderId="48" xfId="0" applyFont="1" applyBorder="1" applyAlignment="1">
      <alignment horizontal="center" vertical="center" textRotation="255"/>
    </xf>
    <xf numFmtId="0" fontId="24" fillId="0" borderId="2" xfId="0" applyFont="1" applyBorder="1" applyAlignment="1">
      <alignment horizontal="center" vertical="center" textRotation="255"/>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2" fillId="0" borderId="49" xfId="0" applyFont="1" applyBorder="1" applyAlignment="1">
      <alignment horizontal="center" vertical="center"/>
    </xf>
    <xf numFmtId="0" fontId="0" fillId="0" borderId="2" xfId="0" quotePrefix="1" applyFont="1" applyBorder="1" applyAlignment="1">
      <alignment horizontal="center" vertical="center" wrapText="1"/>
    </xf>
    <xf numFmtId="0" fontId="0" fillId="0" borderId="4"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4" xfId="0" applyFont="1" applyBorder="1" applyAlignment="1">
      <alignment horizontal="center" vertical="center" wrapText="1"/>
    </xf>
    <xf numFmtId="0" fontId="2" fillId="0" borderId="40" xfId="0" quotePrefix="1" applyFont="1" applyBorder="1" applyAlignment="1">
      <alignment horizontal="center" vertical="center" shrinkToFit="1"/>
    </xf>
    <xf numFmtId="0" fontId="39" fillId="0" borderId="0" xfId="0" applyFont="1" applyAlignment="1">
      <alignment horizontal="center" vertical="center"/>
    </xf>
    <xf numFmtId="0" fontId="19" fillId="0" borderId="71" xfId="0" applyFont="1" applyBorder="1" applyAlignment="1">
      <alignment horizontal="center" vertical="center" textRotation="255"/>
    </xf>
    <xf numFmtId="0" fontId="19" fillId="0" borderId="72" xfId="0" applyFont="1" applyBorder="1" applyAlignment="1">
      <alignment horizontal="center" vertical="center" textRotation="255"/>
    </xf>
    <xf numFmtId="0" fontId="19" fillId="0" borderId="73" xfId="0" applyFont="1" applyBorder="1" applyAlignment="1">
      <alignment horizontal="center" vertical="center" textRotation="255"/>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0" fillId="0" borderId="10" xfId="0" applyFont="1" applyBorder="1" applyAlignment="1">
      <alignment horizontal="center" vertical="center" wrapText="1"/>
    </xf>
    <xf numFmtId="0" fontId="0" fillId="0" borderId="12"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2" xfId="0" applyFont="1" applyBorder="1" applyAlignment="1">
      <alignment horizontal="center" vertical="center" wrapText="1"/>
    </xf>
    <xf numFmtId="0" fontId="2" fillId="0" borderId="49" xfId="0" quotePrefix="1" applyFont="1" applyBorder="1" applyAlignment="1">
      <alignment horizontal="center" vertical="center" shrinkToFit="1"/>
    </xf>
    <xf numFmtId="0" fontId="26" fillId="0" borderId="74" xfId="0" quotePrefix="1" applyFont="1" applyBorder="1" applyAlignment="1">
      <alignment horizontal="center" vertical="center" shrinkToFit="1"/>
    </xf>
    <xf numFmtId="0" fontId="2" fillId="0" borderId="2" xfId="0" quotePrefix="1" applyFont="1" applyBorder="1" applyAlignment="1">
      <alignment horizontal="center" vertical="center" shrinkToFit="1"/>
    </xf>
    <xf numFmtId="0" fontId="2" fillId="0" borderId="53" xfId="0" quotePrefix="1" applyFont="1" applyBorder="1" applyAlignment="1">
      <alignment horizontal="center" vertical="center" shrinkToFit="1"/>
    </xf>
    <xf numFmtId="0" fontId="22" fillId="0" borderId="53" xfId="0" quotePrefix="1" applyFont="1" applyBorder="1" applyAlignment="1">
      <alignment horizontal="center" vertical="center" shrinkToFit="1"/>
    </xf>
    <xf numFmtId="0" fontId="14" fillId="0" borderId="53" xfId="0" quotePrefix="1" applyFont="1" applyBorder="1" applyAlignment="1">
      <alignment horizontal="center" vertical="center" shrinkToFit="1"/>
    </xf>
    <xf numFmtId="0" fontId="22" fillId="0" borderId="54" xfId="0" quotePrefix="1" applyFont="1" applyBorder="1" applyAlignment="1">
      <alignment horizontal="center" vertical="center" shrinkToFit="1"/>
    </xf>
    <xf numFmtId="0" fontId="36" fillId="0" borderId="57" xfId="0" quotePrefix="1" applyFont="1" applyBorder="1" applyAlignment="1">
      <alignment horizontal="center" vertical="center" shrinkToFit="1"/>
    </xf>
    <xf numFmtId="0" fontId="11" fillId="0" borderId="3" xfId="0" quotePrefix="1" applyFont="1" applyBorder="1" applyAlignment="1">
      <alignment horizontal="center" vertical="center" shrinkToFit="1"/>
    </xf>
    <xf numFmtId="0" fontId="11" fillId="0" borderId="53" xfId="0" quotePrefix="1" applyFont="1" applyBorder="1" applyAlignment="1">
      <alignment horizontal="center" vertical="center" shrinkToFit="1"/>
    </xf>
    <xf numFmtId="0" fontId="11" fillId="0" borderId="49" xfId="0" quotePrefix="1" applyFont="1" applyBorder="1" applyAlignment="1">
      <alignment horizontal="center" vertical="center" shrinkToFit="1"/>
    </xf>
    <xf numFmtId="0" fontId="22" fillId="0" borderId="55" xfId="0" quotePrefix="1" applyFont="1" applyBorder="1" applyAlignment="1">
      <alignment horizontal="center" vertical="center" shrinkToFit="1"/>
    </xf>
    <xf numFmtId="0" fontId="14" fillId="0" borderId="53" xfId="0" applyFont="1" applyBorder="1" applyAlignment="1">
      <alignment horizontal="center" vertical="center" shrinkToFit="1"/>
    </xf>
    <xf numFmtId="0" fontId="14" fillId="0" borderId="54" xfId="0" applyFont="1" applyBorder="1" applyAlignment="1">
      <alignment horizontal="center" vertical="center" shrinkToFit="1"/>
    </xf>
    <xf numFmtId="0" fontId="2" fillId="0" borderId="49" xfId="0" applyFont="1" applyBorder="1" applyAlignment="1">
      <alignment horizontal="center" vertical="center" shrinkToFit="1"/>
    </xf>
    <xf numFmtId="0" fontId="2" fillId="0" borderId="54" xfId="0" quotePrefix="1" applyFont="1" applyBorder="1" applyAlignment="1">
      <alignment horizontal="center" vertical="center" shrinkToFit="1"/>
    </xf>
    <xf numFmtId="0" fontId="2" fillId="0" borderId="75" xfId="0" quotePrefix="1" applyFont="1" applyBorder="1" applyAlignment="1">
      <alignment horizontal="center" vertical="center" shrinkToFit="1"/>
    </xf>
    <xf numFmtId="0" fontId="22" fillId="0" borderId="0" xfId="0" quotePrefix="1" applyFont="1" applyAlignment="1">
      <alignment horizontal="center" vertical="center" shrinkToFit="1"/>
    </xf>
    <xf numFmtId="0" fontId="16" fillId="0" borderId="0" xfId="0" applyFont="1" applyAlignment="1">
      <alignment horizontal="center" vertical="center"/>
    </xf>
    <xf numFmtId="0" fontId="26" fillId="0" borderId="49" xfId="0" quotePrefix="1" applyFont="1" applyBorder="1" applyAlignment="1">
      <alignment horizontal="center" vertical="center" shrinkToFit="1"/>
    </xf>
    <xf numFmtId="0" fontId="40" fillId="0" borderId="61" xfId="0" quotePrefix="1" applyFont="1" applyBorder="1" applyAlignment="1">
      <alignment horizontal="center" vertical="center"/>
    </xf>
    <xf numFmtId="0" fontId="11" fillId="0" borderId="76" xfId="0" quotePrefix="1" applyFont="1" applyBorder="1" applyAlignment="1">
      <alignment horizontal="center" vertical="center"/>
    </xf>
    <xf numFmtId="0" fontId="40" fillId="0" borderId="52" xfId="0" quotePrefix="1" applyFont="1" applyBorder="1" applyAlignment="1">
      <alignment horizontal="center" vertical="center"/>
    </xf>
    <xf numFmtId="0" fontId="11" fillId="0" borderId="49" xfId="0" quotePrefix="1" applyFont="1" applyBorder="1" applyAlignment="1">
      <alignment horizontal="center" vertical="center"/>
    </xf>
    <xf numFmtId="0" fontId="11" fillId="0" borderId="49" xfId="0" applyFont="1" applyBorder="1" applyAlignment="1">
      <alignment horizontal="center" vertical="center"/>
    </xf>
    <xf numFmtId="0" fontId="11" fillId="0" borderId="74" xfId="0" quotePrefix="1" applyFont="1" applyBorder="1" applyAlignment="1">
      <alignment horizontal="center" vertical="center"/>
    </xf>
    <xf numFmtId="0" fontId="23" fillId="0" borderId="57" xfId="0" applyFont="1" applyBorder="1" applyAlignment="1">
      <alignment horizontal="center" vertical="center" shrinkToFit="1"/>
    </xf>
    <xf numFmtId="0" fontId="11" fillId="0" borderId="55" xfId="0" quotePrefix="1" applyFont="1" applyBorder="1" applyAlignment="1">
      <alignment horizontal="center" vertical="center"/>
    </xf>
    <xf numFmtId="0" fontId="11" fillId="0" borderId="53" xfId="0" quotePrefix="1" applyFont="1" applyBorder="1" applyAlignment="1">
      <alignment horizontal="center" vertical="center"/>
    </xf>
    <xf numFmtId="0" fontId="11" fillId="0" borderId="54" xfId="0" quotePrefix="1" applyFont="1" applyBorder="1" applyAlignment="1">
      <alignment horizontal="center" vertical="center"/>
    </xf>
    <xf numFmtId="0" fontId="11" fillId="0" borderId="57" xfId="0" quotePrefix="1" applyFont="1" applyBorder="1" applyAlignment="1">
      <alignment horizontal="center" vertical="center"/>
    </xf>
    <xf numFmtId="0" fontId="11" fillId="0" borderId="77" xfId="0" quotePrefix="1" applyFont="1" applyBorder="1" applyAlignment="1">
      <alignment horizontal="center" vertical="center"/>
    </xf>
    <xf numFmtId="0" fontId="11" fillId="0" borderId="48" xfId="0" quotePrefix="1" applyFont="1" applyBorder="1" applyAlignment="1">
      <alignment horizontal="center" vertical="center"/>
    </xf>
    <xf numFmtId="0" fontId="23" fillId="0" borderId="78" xfId="0" applyFont="1" applyBorder="1" applyAlignment="1">
      <alignment horizontal="center" vertical="center" shrinkToFit="1"/>
    </xf>
    <xf numFmtId="0" fontId="11" fillId="0" borderId="79" xfId="0" quotePrefix="1" applyFont="1" applyBorder="1" applyAlignment="1">
      <alignment horizontal="center" vertical="center"/>
    </xf>
    <xf numFmtId="0" fontId="11" fillId="0" borderId="80" xfId="0" quotePrefix="1" applyFont="1" applyBorder="1" applyAlignment="1">
      <alignment horizontal="center" vertical="center"/>
    </xf>
    <xf numFmtId="0" fontId="11" fillId="0" borderId="81" xfId="0" quotePrefix="1" applyFont="1" applyBorder="1" applyAlignment="1">
      <alignment horizontal="center" vertical="center"/>
    </xf>
    <xf numFmtId="0" fontId="11" fillId="0" borderId="78" xfId="0" quotePrefix="1" applyFont="1" applyBorder="1" applyAlignment="1">
      <alignment horizontal="center" vertical="center"/>
    </xf>
    <xf numFmtId="0" fontId="11" fillId="0" borderId="82" xfId="0" quotePrefix="1" applyFont="1" applyBorder="1" applyAlignment="1">
      <alignment horizontal="center" vertical="center"/>
    </xf>
    <xf numFmtId="0" fontId="11" fillId="0" borderId="83" xfId="0" quotePrefix="1" applyFont="1" applyBorder="1" applyAlignment="1">
      <alignment horizontal="center" vertical="center"/>
    </xf>
    <xf numFmtId="0" fontId="41" fillId="10" borderId="40" xfId="0" applyFont="1" applyFill="1" applyBorder="1" applyAlignment="1" applyProtection="1">
      <alignment horizontal="center" vertical="center"/>
      <protection locked="0"/>
    </xf>
    <xf numFmtId="0" fontId="2" fillId="11" borderId="9" xfId="0" applyFont="1" applyFill="1" applyBorder="1" applyAlignment="1" applyProtection="1">
      <alignment horizontal="center" vertical="center"/>
      <protection locked="0"/>
    </xf>
    <xf numFmtId="0" fontId="41" fillId="10" borderId="49" xfId="0" applyFont="1" applyFill="1" applyBorder="1" applyAlignment="1" applyProtection="1">
      <alignment horizontal="center" vertical="center"/>
      <protection locked="0"/>
    </xf>
    <xf numFmtId="0" fontId="23" fillId="0" borderId="74" xfId="0" applyFont="1" applyBorder="1" applyAlignment="1">
      <alignment horizontal="center" vertical="center" shrinkToFit="1"/>
    </xf>
    <xf numFmtId="0" fontId="26" fillId="0" borderId="40" xfId="0" applyFont="1" applyBorder="1" applyAlignment="1">
      <alignment horizontal="center" vertical="center" shrinkToFit="1"/>
    </xf>
    <xf numFmtId="0" fontId="2" fillId="0" borderId="14" xfId="0" applyFont="1" applyBorder="1" applyAlignment="1">
      <alignment horizontal="center" vertical="center"/>
    </xf>
    <xf numFmtId="0" fontId="2" fillId="0" borderId="84" xfId="0" applyFont="1" applyBorder="1" applyAlignment="1">
      <alignment horizontal="center" vertical="center"/>
    </xf>
    <xf numFmtId="0" fontId="2" fillId="0" borderId="3" xfId="0" applyFont="1" applyBorder="1" applyAlignment="1">
      <alignment horizontal="center" vertical="center"/>
    </xf>
    <xf numFmtId="0" fontId="41" fillId="10" borderId="63" xfId="0" applyFont="1" applyFill="1" applyBorder="1" applyAlignment="1" applyProtection="1">
      <alignment horizontal="center" vertical="center"/>
      <protection locked="0"/>
    </xf>
    <xf numFmtId="0" fontId="26" fillId="0" borderId="63" xfId="0" quotePrefix="1" applyFont="1" applyBorder="1" applyAlignment="1">
      <alignment horizontal="center" vertical="center" shrinkToFit="1"/>
    </xf>
    <xf numFmtId="0" fontId="11" fillId="0" borderId="64" xfId="0" applyFont="1" applyBorder="1" applyAlignment="1">
      <alignment horizontal="center" vertical="center"/>
    </xf>
    <xf numFmtId="0" fontId="11" fillId="0" borderId="42" xfId="0" applyFont="1" applyBorder="1" applyAlignment="1">
      <alignment horizontal="center" vertical="center"/>
    </xf>
    <xf numFmtId="0" fontId="2" fillId="0" borderId="65" xfId="0" applyFont="1" applyBorder="1" applyAlignment="1">
      <alignment horizontal="center" vertical="center"/>
    </xf>
    <xf numFmtId="0" fontId="36" fillId="0" borderId="63" xfId="0" applyFont="1" applyBorder="1" applyAlignment="1">
      <alignment horizontal="center" vertical="center"/>
    </xf>
    <xf numFmtId="0" fontId="36" fillId="0" borderId="12" xfId="0" applyFont="1" applyBorder="1" applyAlignment="1">
      <alignment horizontal="center" vertical="center"/>
    </xf>
    <xf numFmtId="0" fontId="11" fillId="0" borderId="64" xfId="0" quotePrefix="1" applyFont="1" applyBorder="1" applyAlignment="1">
      <alignment horizontal="center" vertical="center"/>
    </xf>
    <xf numFmtId="0" fontId="11" fillId="0" borderId="63" xfId="0" quotePrefix="1" applyFont="1" applyBorder="1" applyAlignment="1">
      <alignment horizontal="center" vertical="center"/>
    </xf>
    <xf numFmtId="0" fontId="42" fillId="0" borderId="0" xfId="0" applyFont="1" applyAlignment="1">
      <alignment horizontal="left" vertical="center"/>
    </xf>
    <xf numFmtId="0" fontId="2" fillId="0" borderId="0" xfId="0" applyFont="1" applyAlignment="1">
      <alignment horizontal="left" vertical="center"/>
    </xf>
    <xf numFmtId="0" fontId="19" fillId="0" borderId="51" xfId="0" applyFont="1" applyBorder="1" applyAlignment="1">
      <alignment horizontal="center" vertical="top" textRotation="255"/>
    </xf>
    <xf numFmtId="0" fontId="19" fillId="0" borderId="52" xfId="0" applyFont="1" applyBorder="1" applyAlignment="1">
      <alignment horizontal="center" vertical="top" textRotation="255"/>
    </xf>
    <xf numFmtId="177" fontId="11" fillId="0" borderId="55" xfId="0" quotePrefix="1" applyNumberFormat="1" applyFont="1" applyBorder="1" applyAlignment="1" applyProtection="1">
      <alignment horizontal="center" vertical="center"/>
      <protection locked="0"/>
    </xf>
    <xf numFmtId="177" fontId="11" fillId="0" borderId="53" xfId="0" quotePrefix="1" applyNumberFormat="1" applyFont="1" applyBorder="1" applyAlignment="1" applyProtection="1">
      <alignment horizontal="center" vertical="center"/>
      <protection locked="0"/>
    </xf>
    <xf numFmtId="177" fontId="11" fillId="0" borderId="80" xfId="0" quotePrefix="1" applyNumberFormat="1" applyFont="1" applyBorder="1" applyAlignment="1" applyProtection="1">
      <alignment horizontal="center" vertical="center"/>
      <protection locked="0"/>
    </xf>
    <xf numFmtId="177" fontId="11" fillId="0" borderId="54" xfId="0" quotePrefix="1" applyNumberFormat="1" applyFont="1" applyBorder="1" applyAlignment="1" applyProtection="1">
      <alignment horizontal="center" vertical="center"/>
      <protection locked="0"/>
    </xf>
    <xf numFmtId="0" fontId="11" fillId="0" borderId="57" xfId="0" quotePrefix="1" applyFont="1" applyBorder="1" applyAlignment="1" applyProtection="1">
      <alignment horizontal="center" vertical="center"/>
      <protection locked="0"/>
    </xf>
    <xf numFmtId="0" fontId="11" fillId="0" borderId="77" xfId="0" quotePrefix="1" applyFont="1" applyBorder="1" applyAlignment="1" applyProtection="1">
      <alignment horizontal="center" vertical="center"/>
      <protection locked="0"/>
    </xf>
    <xf numFmtId="0" fontId="11" fillId="0" borderId="53" xfId="0" quotePrefix="1" applyFont="1" applyBorder="1" applyAlignment="1" applyProtection="1">
      <alignment horizontal="center" vertical="center"/>
      <protection locked="0"/>
    </xf>
    <xf numFmtId="0" fontId="11" fillId="0" borderId="54" xfId="0" quotePrefix="1" applyFont="1" applyBorder="1" applyAlignment="1" applyProtection="1">
      <alignment horizontal="center" vertical="center"/>
      <protection locked="0"/>
    </xf>
    <xf numFmtId="0" fontId="11" fillId="0" borderId="48" xfId="0" quotePrefix="1" applyFont="1" applyBorder="1" applyAlignment="1" applyProtection="1">
      <alignment horizontal="center" vertical="center"/>
      <protection locked="0"/>
    </xf>
    <xf numFmtId="0" fontId="11" fillId="0" borderId="49" xfId="0" quotePrefix="1" applyFont="1" applyBorder="1" applyAlignment="1" applyProtection="1">
      <alignment horizontal="center" vertical="center"/>
      <protection locked="0"/>
    </xf>
    <xf numFmtId="0" fontId="11" fillId="0" borderId="55" xfId="0" quotePrefix="1" applyFont="1" applyBorder="1" applyAlignment="1" applyProtection="1">
      <alignment horizontal="center" vertical="center"/>
      <protection locked="0"/>
    </xf>
    <xf numFmtId="0" fontId="11" fillId="0" borderId="0" xfId="0" quotePrefix="1" applyFont="1" applyAlignment="1" applyProtection="1">
      <alignment horizontal="center" vertical="center"/>
      <protection locked="0"/>
    </xf>
    <xf numFmtId="177" fontId="11" fillId="0" borderId="79" xfId="0" quotePrefix="1" applyNumberFormat="1" applyFont="1" applyBorder="1" applyAlignment="1" applyProtection="1">
      <alignment horizontal="center" vertical="center"/>
      <protection locked="0"/>
    </xf>
    <xf numFmtId="177" fontId="11" fillId="0" borderId="81" xfId="0" quotePrefix="1" applyNumberFormat="1" applyFont="1" applyBorder="1" applyAlignment="1" applyProtection="1">
      <alignment horizontal="center" vertical="center"/>
      <protection locked="0"/>
    </xf>
    <xf numFmtId="0" fontId="11" fillId="0" borderId="78" xfId="0" quotePrefix="1" applyFont="1" applyBorder="1" applyAlignment="1" applyProtection="1">
      <alignment horizontal="center" vertical="center"/>
      <protection locked="0"/>
    </xf>
    <xf numFmtId="0" fontId="11" fillId="0" borderId="82" xfId="0" quotePrefix="1" applyFont="1" applyBorder="1" applyAlignment="1" applyProtection="1">
      <alignment horizontal="center" vertical="center"/>
      <protection locked="0"/>
    </xf>
    <xf numFmtId="0" fontId="11" fillId="0" borderId="80" xfId="0" quotePrefix="1" applyFont="1" applyBorder="1" applyAlignment="1" applyProtection="1">
      <alignment horizontal="center" vertical="center"/>
      <protection locked="0"/>
    </xf>
    <xf numFmtId="0" fontId="11" fillId="0" borderId="81" xfId="0" quotePrefix="1" applyFont="1" applyBorder="1" applyAlignment="1" applyProtection="1">
      <alignment horizontal="center" vertical="center"/>
      <protection locked="0"/>
    </xf>
    <xf numFmtId="0" fontId="11" fillId="0" borderId="83" xfId="0" quotePrefix="1" applyFont="1" applyBorder="1" applyAlignment="1" applyProtection="1">
      <alignment horizontal="center" vertical="center"/>
      <protection locked="0"/>
    </xf>
    <xf numFmtId="0" fontId="11" fillId="0" borderId="79" xfId="0" quotePrefix="1" applyFont="1" applyBorder="1" applyAlignment="1" applyProtection="1">
      <alignment horizontal="center" vertical="center"/>
      <protection locked="0"/>
    </xf>
    <xf numFmtId="0" fontId="26" fillId="0" borderId="17" xfId="0" quotePrefix="1" applyFont="1" applyBorder="1" applyAlignment="1">
      <alignment horizontal="center" vertical="center" shrinkToFit="1"/>
    </xf>
    <xf numFmtId="0" fontId="22" fillId="0" borderId="56" xfId="0" quotePrefix="1" applyFont="1" applyBorder="1" applyAlignment="1">
      <alignment horizontal="center" vertical="center" shrinkToFit="1"/>
    </xf>
    <xf numFmtId="0" fontId="11" fillId="0" borderId="85" xfId="0" quotePrefix="1" applyFont="1" applyBorder="1" applyAlignment="1">
      <alignment horizontal="center" vertical="center"/>
    </xf>
    <xf numFmtId="0" fontId="23" fillId="0" borderId="46" xfId="0" applyFont="1" applyBorder="1" applyAlignment="1">
      <alignment horizontal="center" vertical="center" shrinkToFit="1"/>
    </xf>
    <xf numFmtId="177" fontId="11" fillId="0" borderId="55" xfId="0" quotePrefix="1" applyNumberFormat="1" applyFont="1" applyBorder="1" applyAlignment="1">
      <alignment horizontal="center" vertical="center"/>
    </xf>
    <xf numFmtId="177" fontId="11" fillId="0" borderId="53" xfId="0" quotePrefix="1" applyNumberFormat="1" applyFont="1" applyBorder="1" applyAlignment="1">
      <alignment horizontal="center" vertical="center"/>
    </xf>
    <xf numFmtId="177" fontId="11" fillId="0" borderId="56" xfId="0" quotePrefix="1" applyNumberFormat="1" applyFont="1" applyBorder="1" applyAlignment="1">
      <alignment horizontal="center" vertical="center"/>
    </xf>
    <xf numFmtId="177" fontId="11" fillId="0" borderId="54" xfId="0" quotePrefix="1" applyNumberFormat="1" applyFont="1" applyBorder="1" applyAlignment="1">
      <alignment horizontal="center" vertical="center"/>
    </xf>
    <xf numFmtId="177" fontId="11" fillId="0" borderId="57" xfId="0" quotePrefix="1" applyNumberFormat="1" applyFont="1" applyBorder="1" applyAlignment="1">
      <alignment horizontal="center" vertical="center"/>
    </xf>
    <xf numFmtId="0" fontId="23" fillId="0" borderId="75" xfId="0" applyFont="1" applyBorder="1" applyAlignment="1">
      <alignment horizontal="center" vertical="center" shrinkToFit="1"/>
    </xf>
    <xf numFmtId="0" fontId="23" fillId="0" borderId="86" xfId="0" applyFont="1" applyBorder="1" applyAlignment="1">
      <alignment horizontal="center" vertical="center" shrinkToFit="1"/>
    </xf>
    <xf numFmtId="177" fontId="11" fillId="0" borderId="79" xfId="0" quotePrefix="1" applyNumberFormat="1" applyFont="1" applyBorder="1" applyAlignment="1">
      <alignment horizontal="center" vertical="center"/>
    </xf>
    <xf numFmtId="177" fontId="11" fillId="0" borderId="80" xfId="0" quotePrefix="1" applyNumberFormat="1" applyFont="1" applyBorder="1" applyAlignment="1">
      <alignment horizontal="center" vertical="center"/>
    </xf>
    <xf numFmtId="177" fontId="11" fillId="0" borderId="87" xfId="0" quotePrefix="1" applyNumberFormat="1" applyFont="1" applyBorder="1" applyAlignment="1">
      <alignment horizontal="center" vertical="center"/>
    </xf>
    <xf numFmtId="177" fontId="11" fillId="0" borderId="81" xfId="0" quotePrefix="1" applyNumberFormat="1" applyFont="1" applyBorder="1" applyAlignment="1">
      <alignment horizontal="center" vertical="center"/>
    </xf>
    <xf numFmtId="177" fontId="11" fillId="0" borderId="78" xfId="0" quotePrefix="1" applyNumberFormat="1" applyFont="1" applyBorder="1" applyAlignment="1">
      <alignment horizontal="center" vertical="center"/>
    </xf>
    <xf numFmtId="0" fontId="23" fillId="0" borderId="49" xfId="0" applyFont="1" applyBorder="1" applyAlignment="1">
      <alignment horizontal="center" vertical="center" shrinkToFit="1"/>
    </xf>
    <xf numFmtId="177" fontId="11" fillId="0" borderId="60" xfId="0" quotePrefix="1" applyNumberFormat="1" applyFont="1" applyBorder="1" applyAlignment="1">
      <alignment horizontal="center" vertical="center"/>
    </xf>
    <xf numFmtId="177" fontId="11" fillId="0" borderId="58" xfId="0" quotePrefix="1" applyNumberFormat="1" applyFont="1" applyBorder="1" applyAlignment="1">
      <alignment horizontal="center" vertical="center"/>
    </xf>
    <xf numFmtId="177" fontId="11" fillId="0" borderId="85" xfId="0" quotePrefix="1" applyNumberFormat="1" applyFont="1" applyBorder="1" applyAlignment="1">
      <alignment horizontal="center" vertical="center"/>
    </xf>
    <xf numFmtId="177" fontId="11" fillId="0" borderId="59" xfId="0" quotePrefix="1" applyNumberFormat="1" applyFont="1" applyBorder="1" applyAlignment="1">
      <alignment horizontal="center" vertical="center"/>
    </xf>
    <xf numFmtId="177" fontId="11" fillId="0" borderId="61" xfId="0" quotePrefix="1" applyNumberFormat="1" applyFont="1" applyBorder="1" applyAlignment="1">
      <alignment horizontal="center" vertical="center"/>
    </xf>
    <xf numFmtId="0" fontId="0" fillId="2" borderId="5" xfId="0" applyFont="1" applyFill="1" applyBorder="1" applyAlignment="1" applyProtection="1">
      <alignment horizontal="center" vertical="center"/>
      <protection locked="0"/>
    </xf>
    <xf numFmtId="0" fontId="0" fillId="2" borderId="6" xfId="0" applyFont="1" applyFill="1" applyBorder="1" applyAlignment="1" applyProtection="1">
      <alignment horizontal="center" vertical="center"/>
      <protection locked="0"/>
    </xf>
    <xf numFmtId="0" fontId="0" fillId="2" borderId="7" xfId="0" applyFont="1" applyFill="1" applyBorder="1" applyAlignment="1" applyProtection="1">
      <alignment horizontal="center" vertical="center"/>
      <protection locked="0"/>
    </xf>
    <xf numFmtId="0" fontId="2" fillId="3" borderId="14" xfId="0" applyFont="1" applyFill="1" applyBorder="1" applyAlignment="1" applyProtection="1">
      <alignment horizontal="left" vertical="center" shrinkToFit="1"/>
      <protection locked="0"/>
    </xf>
    <xf numFmtId="0" fontId="2" fillId="3" borderId="15" xfId="0" applyFont="1" applyFill="1" applyBorder="1" applyAlignment="1" applyProtection="1">
      <alignment horizontal="left" vertical="center" shrinkToFit="1"/>
      <protection locked="0"/>
    </xf>
    <xf numFmtId="0" fontId="2" fillId="3" borderId="16" xfId="0" applyFont="1" applyFill="1" applyBorder="1" applyAlignment="1" applyProtection="1">
      <alignment horizontal="left" vertical="center" shrinkToFit="1"/>
      <protection locked="0"/>
    </xf>
    <xf numFmtId="0" fontId="0" fillId="3" borderId="18" xfId="0" applyFill="1" applyBorder="1" applyAlignment="1" applyProtection="1">
      <alignment horizontal="left" shrinkToFit="1"/>
      <protection locked="0"/>
    </xf>
    <xf numFmtId="0" fontId="2" fillId="3" borderId="19" xfId="0" applyFont="1" applyFill="1" applyBorder="1" applyAlignment="1" applyProtection="1">
      <alignment horizontal="left" vertical="center" shrinkToFit="1"/>
      <protection locked="0"/>
    </xf>
    <xf numFmtId="0" fontId="2" fillId="3" borderId="20" xfId="0" applyFont="1" applyFill="1" applyBorder="1" applyAlignment="1" applyProtection="1">
      <alignment horizontal="left" vertical="center" shrinkToFit="1"/>
      <protection locked="0"/>
    </xf>
    <xf numFmtId="0" fontId="2" fillId="3" borderId="88" xfId="0" applyFont="1" applyFill="1" applyBorder="1" applyAlignment="1" applyProtection="1">
      <alignment horizontal="left" vertical="center" shrinkToFit="1"/>
      <protection locked="0"/>
    </xf>
    <xf numFmtId="0" fontId="2" fillId="3" borderId="26"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wrapText="1"/>
      <protection locked="0"/>
    </xf>
    <xf numFmtId="0" fontId="2" fillId="3" borderId="28" xfId="0" applyFont="1" applyFill="1" applyBorder="1" applyAlignment="1" applyProtection="1">
      <alignment horizontal="center" vertical="center"/>
      <protection locked="0"/>
    </xf>
    <xf numFmtId="0" fontId="2" fillId="3" borderId="34" xfId="0" applyFont="1" applyFill="1" applyBorder="1" applyAlignment="1" applyProtection="1">
      <alignment horizontal="center" vertical="center"/>
      <protection locked="0"/>
    </xf>
    <xf numFmtId="0" fontId="2" fillId="3" borderId="35" xfId="0" applyFont="1" applyFill="1" applyBorder="1" applyAlignment="1" applyProtection="1">
      <alignment horizontal="center" vertical="center"/>
      <protection locked="0"/>
    </xf>
    <xf numFmtId="0" fontId="2" fillId="3" borderId="35" xfId="0" applyFont="1" applyFill="1" applyBorder="1" applyAlignment="1" applyProtection="1">
      <alignment horizontal="center" vertical="center" wrapText="1"/>
      <protection locked="0"/>
    </xf>
    <xf numFmtId="0" fontId="2" fillId="3" borderId="36" xfId="0" applyFont="1" applyFill="1" applyBorder="1" applyAlignment="1" applyProtection="1">
      <alignment horizontal="center" vertical="center"/>
      <protection locked="0"/>
    </xf>
    <xf numFmtId="0" fontId="2" fillId="4" borderId="27" xfId="0" applyFont="1" applyFill="1" applyBorder="1" applyAlignment="1" applyProtection="1">
      <alignment horizontal="center" vertical="center"/>
      <protection locked="0"/>
    </xf>
    <xf numFmtId="0" fontId="2" fillId="4" borderId="27" xfId="0" applyFont="1" applyFill="1" applyBorder="1" applyAlignment="1" applyProtection="1">
      <alignment horizontal="center" vertical="center" wrapText="1"/>
      <protection locked="0"/>
    </xf>
    <xf numFmtId="0" fontId="2" fillId="4" borderId="28" xfId="0" applyFont="1" applyFill="1" applyBorder="1" applyAlignment="1" applyProtection="1">
      <alignment horizontal="center" vertical="center"/>
      <protection locked="0"/>
    </xf>
    <xf numFmtId="0" fontId="2" fillId="4" borderId="6" xfId="0" applyFont="1" applyFill="1" applyBorder="1" applyAlignment="1" applyProtection="1">
      <alignment horizontal="center" vertical="center"/>
      <protection locked="0"/>
    </xf>
    <xf numFmtId="0" fontId="2" fillId="4" borderId="6" xfId="0" applyFont="1" applyFill="1" applyBorder="1" applyAlignment="1" applyProtection="1">
      <alignment horizontal="center" vertical="center" wrapText="1"/>
      <protection locked="0"/>
    </xf>
    <xf numFmtId="0" fontId="2" fillId="4" borderId="7" xfId="0" applyFont="1" applyFill="1" applyBorder="1" applyAlignment="1" applyProtection="1">
      <alignment horizontal="center" vertical="center"/>
      <protection locked="0"/>
    </xf>
    <xf numFmtId="0" fontId="2" fillId="4" borderId="15" xfId="0" applyFont="1" applyFill="1" applyBorder="1" applyAlignment="1" applyProtection="1">
      <alignment horizontal="center" vertical="center"/>
      <protection locked="0"/>
    </xf>
    <xf numFmtId="0" fontId="2" fillId="4" borderId="16" xfId="0" applyFont="1" applyFill="1" applyBorder="1" applyAlignment="1" applyProtection="1">
      <alignment horizontal="center" vertical="center"/>
      <protection locked="0"/>
    </xf>
    <xf numFmtId="0" fontId="2" fillId="5" borderId="26" xfId="0" applyFont="1" applyFill="1" applyBorder="1" applyAlignment="1" applyProtection="1">
      <alignment horizontal="center" vertical="center"/>
      <protection locked="0"/>
    </xf>
    <xf numFmtId="0" fontId="2" fillId="5" borderId="27" xfId="0" applyFont="1" applyFill="1" applyBorder="1" applyAlignment="1" applyProtection="1">
      <alignment horizontal="center" vertical="center"/>
      <protection locked="0"/>
    </xf>
    <xf numFmtId="0" fontId="2" fillId="5" borderId="28" xfId="0" applyFont="1" applyFill="1" applyBorder="1" applyAlignment="1" applyProtection="1">
      <alignment horizontal="center" vertical="center"/>
      <protection locked="0"/>
    </xf>
    <xf numFmtId="0" fontId="2" fillId="5" borderId="34" xfId="0" applyFont="1" applyFill="1" applyBorder="1" applyAlignment="1" applyProtection="1">
      <alignment horizontal="center" vertical="center"/>
      <protection locked="0"/>
    </xf>
    <xf numFmtId="0" fontId="2" fillId="5" borderId="35" xfId="0" applyFont="1" applyFill="1" applyBorder="1" applyAlignment="1" applyProtection="1">
      <alignment horizontal="center" vertical="center"/>
      <protection locked="0"/>
    </xf>
    <xf numFmtId="0" fontId="2" fillId="5" borderId="41" xfId="0" applyFont="1" applyFill="1" applyBorder="1" applyAlignment="1" applyProtection="1">
      <alignment horizontal="center" vertical="center"/>
      <protection locked="0"/>
    </xf>
    <xf numFmtId="0" fontId="2" fillId="6" borderId="26" xfId="0" applyFont="1" applyFill="1" applyBorder="1" applyAlignment="1" applyProtection="1">
      <alignment horizontal="center" vertical="center"/>
      <protection locked="0"/>
    </xf>
    <xf numFmtId="0" fontId="2" fillId="6" borderId="27" xfId="0" applyFont="1" applyFill="1" applyBorder="1" applyAlignment="1" applyProtection="1">
      <alignment horizontal="center" vertical="center"/>
      <protection locked="0"/>
    </xf>
    <xf numFmtId="0" fontId="2" fillId="6" borderId="28" xfId="0" applyFont="1" applyFill="1" applyBorder="1" applyAlignment="1" applyProtection="1">
      <alignment horizontal="center" vertical="center"/>
      <protection locked="0"/>
    </xf>
    <xf numFmtId="0" fontId="2" fillId="6" borderId="34" xfId="0" applyFont="1" applyFill="1" applyBorder="1" applyAlignment="1" applyProtection="1">
      <alignment horizontal="center" vertical="center"/>
      <protection locked="0"/>
    </xf>
    <xf numFmtId="0" fontId="2" fillId="6" borderId="35" xfId="0" applyFont="1" applyFill="1" applyBorder="1" applyAlignment="1" applyProtection="1">
      <alignment horizontal="center" vertical="center"/>
      <protection locked="0"/>
    </xf>
    <xf numFmtId="0" fontId="2" fillId="6" borderId="41" xfId="0" applyFont="1" applyFill="1" applyBorder="1" applyAlignment="1" applyProtection="1">
      <alignment horizontal="center" vertical="center"/>
      <protection locked="0"/>
    </xf>
    <xf numFmtId="0" fontId="0" fillId="12" borderId="10" xfId="0" applyFont="1" applyFill="1" applyBorder="1" applyAlignment="1">
      <alignment horizontal="center" vertical="center" textRotation="255" wrapText="1" shrinkToFit="1"/>
    </xf>
    <xf numFmtId="0" fontId="0" fillId="12" borderId="11" xfId="0" applyFont="1" applyFill="1" applyBorder="1" applyAlignment="1">
      <alignment horizontal="center" vertical="center" textRotation="255" wrapText="1" shrinkToFit="1"/>
    </xf>
    <xf numFmtId="0" fontId="0" fillId="12" borderId="11" xfId="0" applyFont="1" applyFill="1" applyBorder="1"/>
    <xf numFmtId="49" fontId="0" fillId="12" borderId="12" xfId="0" applyNumberFormat="1" applyFont="1" applyFill="1" applyBorder="1" applyAlignment="1">
      <alignment horizontal="center" vertical="center" wrapText="1" shrinkToFit="1"/>
    </xf>
    <xf numFmtId="0" fontId="2" fillId="12" borderId="42" xfId="0" applyFont="1" applyFill="1" applyBorder="1" applyAlignment="1" applyProtection="1">
      <alignment horizontal="center" vertical="center"/>
      <protection locked="0"/>
    </xf>
    <xf numFmtId="0" fontId="2" fillId="12" borderId="43" xfId="0" applyFont="1" applyFill="1" applyBorder="1" applyAlignment="1" applyProtection="1">
      <alignment horizontal="center" vertical="center"/>
      <protection locked="0"/>
    </xf>
    <xf numFmtId="0" fontId="11" fillId="0" borderId="9" xfId="0" quotePrefix="1" applyFont="1" applyBorder="1" applyAlignment="1">
      <alignment horizontal="center" vertical="center"/>
    </xf>
    <xf numFmtId="0" fontId="2" fillId="0" borderId="1" xfId="0" applyFont="1" applyBorder="1" applyAlignment="1">
      <alignment horizontal="left" vertical="center"/>
    </xf>
    <xf numFmtId="0" fontId="11" fillId="0" borderId="3" xfId="0" quotePrefix="1" applyFont="1" applyBorder="1" applyAlignment="1">
      <alignment horizontal="center" vertical="center"/>
    </xf>
    <xf numFmtId="0" fontId="11" fillId="0" borderId="1" xfId="0" applyFont="1" applyBorder="1" applyAlignment="1">
      <alignment horizontal="left" vertical="center" shrinkToFit="1"/>
    </xf>
    <xf numFmtId="0" fontId="0" fillId="12" borderId="5" xfId="0" applyFont="1" applyFill="1" applyBorder="1" applyAlignment="1" applyProtection="1">
      <alignment horizontal="center" vertical="center"/>
      <protection locked="0"/>
    </xf>
    <xf numFmtId="0" fontId="0" fillId="12" borderId="6" xfId="0" applyFont="1" applyFill="1" applyBorder="1" applyAlignment="1" applyProtection="1">
      <alignment horizontal="center" vertical="center"/>
      <protection locked="0"/>
    </xf>
    <xf numFmtId="0" fontId="0" fillId="12" borderId="7" xfId="0" applyFont="1" applyFill="1" applyBorder="1" applyAlignment="1" applyProtection="1">
      <alignment horizontal="center" vertical="center"/>
      <protection locked="0"/>
    </xf>
    <xf numFmtId="0" fontId="0" fillId="3" borderId="19" xfId="0" applyFill="1" applyBorder="1" applyAlignment="1" applyProtection="1">
      <alignment horizontal="left" shrinkToFit="1"/>
      <protection locked="0"/>
    </xf>
    <xf numFmtId="0" fontId="0" fillId="3" borderId="20" xfId="0" applyFill="1" applyBorder="1" applyAlignment="1" applyProtection="1">
      <alignment horizontal="left" shrinkToFit="1"/>
      <protection locked="0"/>
    </xf>
    <xf numFmtId="0" fontId="2" fillId="0" borderId="49" xfId="0" applyFont="1" applyBorder="1" applyAlignment="1">
      <alignment vertical="center"/>
    </xf>
    <xf numFmtId="0" fontId="2" fillId="3" borderId="27" xfId="0" quotePrefix="1" applyFont="1" applyFill="1" applyBorder="1" applyAlignment="1" applyProtection="1">
      <alignment horizontal="center" vertical="center"/>
      <protection locked="0"/>
    </xf>
    <xf numFmtId="0" fontId="2" fillId="3" borderId="35" xfId="0" quotePrefix="1" applyFont="1" applyFill="1" applyBorder="1" applyAlignment="1" applyProtection="1">
      <alignment horizontal="center" vertical="center"/>
      <protection locked="0"/>
    </xf>
    <xf numFmtId="0" fontId="2" fillId="4" borderId="26" xfId="0" applyFont="1" applyFill="1" applyBorder="1" applyAlignment="1" applyProtection="1">
      <alignment horizontal="center" vertical="center"/>
      <protection locked="0"/>
    </xf>
    <xf numFmtId="0" fontId="2" fillId="4" borderId="5" xfId="0" applyFont="1" applyFill="1" applyBorder="1" applyAlignment="1" applyProtection="1">
      <alignment horizontal="center" vertical="center"/>
      <protection locked="0"/>
    </xf>
    <xf numFmtId="0" fontId="2" fillId="4" borderId="14" xfId="0" applyFont="1" applyFill="1" applyBorder="1" applyAlignment="1" applyProtection="1">
      <alignment horizontal="center" vertical="center"/>
      <protection locked="0"/>
    </xf>
    <xf numFmtId="0" fontId="11" fillId="0" borderId="17" xfId="0" applyFont="1" applyBorder="1" applyAlignment="1">
      <alignment horizontal="center" vertical="center" wrapText="1"/>
    </xf>
    <xf numFmtId="176" fontId="11" fillId="0" borderId="17" xfId="0" applyNumberFormat="1" applyFont="1" applyBorder="1" applyAlignment="1">
      <alignment horizontal="center" vertical="center" wrapText="1"/>
    </xf>
    <xf numFmtId="0" fontId="0" fillId="6" borderId="63" xfId="0" applyFont="1" applyFill="1" applyBorder="1" applyAlignment="1">
      <alignment horizontal="center" vertical="center" shrinkToFit="1"/>
    </xf>
    <xf numFmtId="0" fontId="19" fillId="6" borderId="10" xfId="0" applyFont="1" applyFill="1" applyBorder="1" applyAlignment="1">
      <alignment vertical="top" textRotation="255" wrapText="1" shrinkToFit="1"/>
    </xf>
    <xf numFmtId="0" fontId="19" fillId="6" borderId="11" xfId="0" applyFont="1" applyFill="1" applyBorder="1" applyAlignment="1">
      <alignment vertical="top" textRotation="255" wrapText="1" shrinkToFit="1"/>
    </xf>
    <xf numFmtId="49" fontId="0" fillId="6" borderId="12" xfId="0" applyNumberFormat="1" applyFont="1" applyFill="1" applyBorder="1" applyAlignment="1">
      <alignment horizontal="center" vertical="center" wrapText="1" shrinkToFit="1"/>
    </xf>
    <xf numFmtId="0" fontId="2" fillId="6" borderId="64" xfId="0" applyFont="1" applyFill="1" applyBorder="1" applyAlignment="1" applyProtection="1">
      <alignment horizontal="center" vertical="center"/>
      <protection locked="0"/>
    </xf>
    <xf numFmtId="0" fontId="2" fillId="6" borderId="42" xfId="0" applyFont="1" applyFill="1" applyBorder="1" applyAlignment="1" applyProtection="1">
      <alignment horizontal="center" vertical="center"/>
      <protection locked="0"/>
    </xf>
    <xf numFmtId="0" fontId="2" fillId="6" borderId="43" xfId="0" applyFont="1" applyFill="1" applyBorder="1" applyAlignment="1" applyProtection="1">
      <alignment horizontal="center" vertical="center"/>
      <protection locked="0"/>
    </xf>
    <xf numFmtId="0" fontId="0" fillId="6" borderId="40" xfId="0" quotePrefix="1" applyFont="1" applyFill="1" applyBorder="1" applyAlignment="1">
      <alignment horizontal="center" vertical="center" shrinkToFit="1"/>
    </xf>
    <xf numFmtId="0" fontId="19" fillId="6" borderId="2" xfId="0" applyFont="1" applyFill="1" applyBorder="1" applyAlignment="1">
      <alignment vertical="top" textRotation="255" wrapText="1" shrinkToFit="1"/>
    </xf>
    <xf numFmtId="0" fontId="19" fillId="6" borderId="3" xfId="0" applyFont="1" applyFill="1" applyBorder="1" applyAlignment="1">
      <alignment vertical="top" textRotation="255" wrapText="1" shrinkToFit="1"/>
    </xf>
    <xf numFmtId="49" fontId="0" fillId="6" borderId="4" xfId="0" applyNumberFormat="1" applyFont="1" applyFill="1" applyBorder="1" applyAlignment="1">
      <alignment horizontal="center" vertical="center" wrapText="1" shrinkToFit="1"/>
    </xf>
    <xf numFmtId="0" fontId="2" fillId="6" borderId="14" xfId="0" applyFont="1" applyFill="1" applyBorder="1" applyAlignment="1" applyProtection="1">
      <alignment horizontal="center" vertical="center"/>
      <protection locked="0"/>
    </xf>
    <xf numFmtId="0" fontId="2" fillId="6" borderId="15" xfId="0" applyFont="1" applyFill="1" applyBorder="1" applyAlignment="1" applyProtection="1">
      <alignment horizontal="center" vertical="center"/>
      <protection locked="0"/>
    </xf>
    <xf numFmtId="0" fontId="2" fillId="6" borderId="16" xfId="0" applyFont="1" applyFill="1" applyBorder="1" applyAlignment="1" applyProtection="1">
      <alignment horizontal="center" vertical="center"/>
      <protection locked="0"/>
    </xf>
    <xf numFmtId="0" fontId="0" fillId="12" borderId="23" xfId="0" applyFont="1" applyFill="1" applyBorder="1" applyAlignment="1">
      <alignment horizontal="center" vertical="center" textRotation="255" wrapText="1" shrinkToFit="1"/>
    </xf>
    <xf numFmtId="0" fontId="0" fillId="12" borderId="24" xfId="0" applyFont="1" applyFill="1" applyBorder="1" applyAlignment="1">
      <alignment horizontal="center" vertical="center" textRotation="255" wrapText="1" shrinkToFit="1"/>
    </xf>
    <xf numFmtId="0" fontId="0" fillId="12" borderId="24" xfId="0" applyFont="1" applyFill="1" applyBorder="1"/>
    <xf numFmtId="49" fontId="0" fillId="12" borderId="25" xfId="0" applyNumberFormat="1" applyFont="1" applyFill="1" applyBorder="1" applyAlignment="1">
      <alignment horizontal="center" vertical="center" wrapText="1" shrinkToFit="1"/>
    </xf>
    <xf numFmtId="0" fontId="2" fillId="12" borderId="27" xfId="0" applyFont="1" applyFill="1" applyBorder="1" applyAlignment="1" applyProtection="1">
      <alignment horizontal="center" vertical="center"/>
      <protection locked="0"/>
    </xf>
    <xf numFmtId="0" fontId="2" fillId="12" borderId="28" xfId="0" applyFont="1" applyFill="1" applyBorder="1" applyAlignment="1" applyProtection="1">
      <alignment horizontal="center" vertical="center"/>
      <protection locked="0"/>
    </xf>
    <xf numFmtId="0" fontId="2" fillId="3" borderId="36" xfId="0" applyFont="1" applyFill="1" applyBorder="1" applyAlignment="1" applyProtection="1">
      <alignment horizontal="left" vertical="center" shrinkToFit="1"/>
      <protection locked="0"/>
    </xf>
    <xf numFmtId="0" fontId="0" fillId="5" borderId="40" xfId="0" quotePrefix="1" applyFont="1" applyFill="1" applyBorder="1" applyAlignment="1">
      <alignment horizontal="center" vertical="center" shrinkToFit="1"/>
    </xf>
    <xf numFmtId="0" fontId="19" fillId="5" borderId="2" xfId="0" applyFont="1" applyFill="1" applyBorder="1" applyAlignment="1">
      <alignment vertical="top" textRotation="255" wrapText="1" shrinkToFit="1"/>
    </xf>
    <xf numFmtId="0" fontId="19" fillId="5" borderId="3" xfId="0" applyFont="1" applyFill="1" applyBorder="1" applyAlignment="1">
      <alignment vertical="top" textRotation="255" wrapText="1" shrinkToFit="1"/>
    </xf>
    <xf numFmtId="49" fontId="0" fillId="5" borderId="4" xfId="0" applyNumberFormat="1" applyFont="1" applyFill="1" applyBorder="1" applyAlignment="1">
      <alignment horizontal="center" vertical="center" wrapText="1" shrinkToFit="1"/>
    </xf>
    <xf numFmtId="0" fontId="2" fillId="5" borderId="15" xfId="0" applyFont="1" applyFill="1" applyBorder="1" applyAlignment="1" applyProtection="1">
      <alignment horizontal="center" vertical="center"/>
      <protection locked="0"/>
    </xf>
    <xf numFmtId="0" fontId="2" fillId="5" borderId="16" xfId="0" applyFont="1" applyFill="1" applyBorder="1" applyAlignment="1" applyProtection="1">
      <alignment horizontal="center" vertical="center"/>
      <protection locked="0"/>
    </xf>
    <xf numFmtId="0" fontId="0" fillId="12" borderId="68" xfId="0" applyFont="1" applyFill="1" applyBorder="1" applyAlignment="1" applyProtection="1">
      <alignment horizontal="center" vertical="center"/>
      <protection locked="0"/>
    </xf>
    <xf numFmtId="176" fontId="11" fillId="0" borderId="68" xfId="0" applyNumberFormat="1" applyFont="1" applyBorder="1" applyAlignment="1">
      <alignment horizontal="center" vertical="center" wrapText="1"/>
    </xf>
    <xf numFmtId="0" fontId="2" fillId="3" borderId="89" xfId="0" applyFont="1" applyFill="1" applyBorder="1" applyAlignment="1" applyProtection="1">
      <alignment horizontal="left" vertical="center" shrinkToFit="1"/>
      <protection locked="0"/>
    </xf>
    <xf numFmtId="0" fontId="0" fillId="3" borderId="90" xfId="0" applyFill="1" applyBorder="1" applyAlignment="1" applyProtection="1">
      <alignment horizontal="left" shrinkToFit="1"/>
      <protection locked="0"/>
    </xf>
    <xf numFmtId="0" fontId="0" fillId="3" borderId="88" xfId="0" applyFill="1" applyBorder="1" applyAlignment="1" applyProtection="1">
      <alignment horizontal="left" shrinkToFit="1"/>
      <protection locked="0"/>
    </xf>
    <xf numFmtId="0" fontId="2" fillId="4" borderId="34" xfId="0" applyFont="1" applyFill="1" applyBorder="1" applyAlignment="1" applyProtection="1">
      <alignment horizontal="center" vertical="center"/>
      <protection locked="0"/>
    </xf>
    <xf numFmtId="14" fontId="13" fillId="3" borderId="91" xfId="0" applyNumberFormat="1" applyFont="1" applyFill="1" applyBorder="1" applyAlignment="1">
      <alignment horizontal="center" vertical="center" wrapText="1"/>
    </xf>
    <xf numFmtId="14" fontId="13" fillId="3" borderId="92" xfId="0" applyNumberFormat="1" applyFont="1" applyFill="1" applyBorder="1" applyAlignment="1">
      <alignment horizontal="center" vertical="center" wrapText="1"/>
    </xf>
    <xf numFmtId="14" fontId="13" fillId="3" borderId="93" xfId="0" applyNumberFormat="1" applyFont="1" applyFill="1" applyBorder="1" applyAlignment="1">
      <alignment horizontal="center" vertical="center" wrapText="1"/>
    </xf>
    <xf numFmtId="0" fontId="0" fillId="3" borderId="36" xfId="0" applyFill="1" applyBorder="1" applyAlignment="1" applyProtection="1">
      <alignment horizontal="left" shrinkToFit="1"/>
      <protection locked="0"/>
    </xf>
    <xf numFmtId="0" fontId="0" fillId="3" borderId="63" xfId="0" applyFill="1" applyBorder="1" applyAlignment="1">
      <alignment horizontal="center" vertical="center" shrinkToFit="1"/>
    </xf>
    <xf numFmtId="0" fontId="0" fillId="3" borderId="10" xfId="0" applyFont="1" applyFill="1" applyBorder="1" applyAlignment="1">
      <alignment horizontal="center" vertical="center" shrinkToFit="1"/>
    </xf>
    <xf numFmtId="0" fontId="0" fillId="3" borderId="11" xfId="0" applyFont="1" applyFill="1" applyBorder="1" applyAlignment="1">
      <alignment horizontal="center" vertical="center" shrinkToFit="1"/>
    </xf>
    <xf numFmtId="0" fontId="0" fillId="3" borderId="12" xfId="0" applyFont="1" applyFill="1" applyBorder="1" applyAlignment="1">
      <alignment horizontal="center" vertical="center" shrinkToFit="1"/>
    </xf>
    <xf numFmtId="0" fontId="2" fillId="3" borderId="42" xfId="0" applyFont="1" applyFill="1" applyBorder="1" applyAlignment="1" applyProtection="1">
      <alignment horizontal="center" vertical="center"/>
      <protection locked="0"/>
    </xf>
    <xf numFmtId="0" fontId="2" fillId="3" borderId="42" xfId="0" applyFont="1" applyFill="1" applyBorder="1" applyAlignment="1" applyProtection="1">
      <alignment horizontal="center" vertical="center" wrapText="1"/>
      <protection locked="0"/>
    </xf>
    <xf numFmtId="0" fontId="2" fillId="3" borderId="43" xfId="0" applyFont="1" applyFill="1" applyBorder="1" applyAlignment="1" applyProtection="1">
      <alignment horizontal="center" vertical="center"/>
      <protection locked="0"/>
    </xf>
    <xf numFmtId="0" fontId="0" fillId="4" borderId="30" xfId="0" quotePrefix="1" applyFont="1" applyFill="1" applyBorder="1" applyAlignment="1">
      <alignment horizontal="center" vertical="center"/>
    </xf>
    <xf numFmtId="0" fontId="20" fillId="4" borderId="31" xfId="0" applyFont="1" applyFill="1" applyBorder="1" applyAlignment="1">
      <alignment vertical="top" textRotation="255" wrapText="1" shrinkToFit="1"/>
    </xf>
    <xf numFmtId="0" fontId="20" fillId="4" borderId="32" xfId="0" applyFont="1" applyFill="1" applyBorder="1" applyAlignment="1">
      <alignment vertical="top" textRotation="255" wrapText="1" shrinkToFit="1"/>
    </xf>
    <xf numFmtId="49" fontId="0" fillId="4" borderId="33" xfId="0" applyNumberFormat="1" applyFont="1" applyFill="1" applyBorder="1" applyAlignment="1">
      <alignment horizontal="center" vertical="center" wrapText="1" shrinkToFit="1"/>
    </xf>
    <xf numFmtId="0" fontId="2" fillId="4" borderId="35" xfId="0" applyFont="1" applyFill="1" applyBorder="1" applyAlignment="1" applyProtection="1">
      <alignment horizontal="center" vertical="center"/>
      <protection locked="0"/>
    </xf>
    <xf numFmtId="0" fontId="2" fillId="4" borderId="41" xfId="0" applyFont="1" applyFill="1" applyBorder="1" applyAlignment="1" applyProtection="1">
      <alignment horizontal="center" vertical="center"/>
      <protection locked="0"/>
    </xf>
    <xf numFmtId="0" fontId="0" fillId="5" borderId="63" xfId="0" applyFont="1" applyFill="1" applyBorder="1" applyAlignment="1">
      <alignment horizontal="center" vertical="center" shrinkToFit="1"/>
    </xf>
    <xf numFmtId="0" fontId="19" fillId="5" borderId="10" xfId="0" applyFont="1" applyFill="1" applyBorder="1" applyAlignment="1">
      <alignment vertical="top" textRotation="255" wrapText="1" shrinkToFit="1"/>
    </xf>
    <xf numFmtId="0" fontId="19" fillId="5" borderId="11" xfId="0" applyFont="1" applyFill="1" applyBorder="1" applyAlignment="1">
      <alignment vertical="top" textRotation="255" wrapText="1" shrinkToFit="1"/>
    </xf>
    <xf numFmtId="49" fontId="0" fillId="5" borderId="12" xfId="0" applyNumberFormat="1" applyFont="1" applyFill="1" applyBorder="1" applyAlignment="1">
      <alignment horizontal="center" vertical="center" wrapText="1" shrinkToFit="1"/>
    </xf>
    <xf numFmtId="0" fontId="2" fillId="5" borderId="42" xfId="0" applyFont="1" applyFill="1" applyBorder="1" applyAlignment="1" applyProtection="1">
      <alignment horizontal="center" vertical="center"/>
      <protection locked="0"/>
    </xf>
    <xf numFmtId="0" fontId="2" fillId="5" borderId="43" xfId="0" applyFont="1" applyFill="1" applyBorder="1" applyAlignment="1" applyProtection="1">
      <alignment horizontal="center" vertical="center"/>
      <protection locked="0"/>
    </xf>
    <xf numFmtId="0" fontId="2" fillId="5" borderId="18" xfId="0" applyFont="1" applyFill="1" applyBorder="1" applyAlignment="1" applyProtection="1">
      <alignment horizontal="center" vertical="center"/>
      <protection locked="0"/>
    </xf>
    <xf numFmtId="14" fontId="13" fillId="3" borderId="31" xfId="0" applyNumberFormat="1" applyFont="1" applyFill="1" applyBorder="1" applyAlignment="1">
      <alignment horizontal="center" vertical="center" wrapText="1"/>
    </xf>
    <xf numFmtId="14" fontId="13" fillId="3" borderId="32" xfId="0" applyNumberFormat="1" applyFont="1" applyFill="1" applyBorder="1" applyAlignment="1">
      <alignment horizontal="center" vertical="center" wrapText="1"/>
    </xf>
    <xf numFmtId="14" fontId="13" fillId="3" borderId="33" xfId="0" applyNumberFormat="1" applyFont="1" applyFill="1" applyBorder="1" applyAlignment="1">
      <alignment horizontal="center" vertical="center" wrapText="1"/>
    </xf>
    <xf numFmtId="0" fontId="2" fillId="3" borderId="35" xfId="0" applyFont="1" applyFill="1" applyBorder="1" applyAlignment="1" applyProtection="1">
      <alignment horizontal="left" vertical="center" shrinkToFit="1"/>
      <protection locked="0"/>
    </xf>
    <xf numFmtId="0" fontId="2" fillId="3" borderId="41" xfId="0" applyFont="1" applyFill="1" applyBorder="1" applyAlignment="1" applyProtection="1">
      <alignment horizontal="left" vertical="center" shrinkToFit="1"/>
      <protection locked="0"/>
    </xf>
    <xf numFmtId="14" fontId="13" fillId="3" borderId="94" xfId="0" applyNumberFormat="1" applyFont="1" applyFill="1" applyBorder="1" applyAlignment="1">
      <alignment horizontal="center" vertical="center" wrapText="1"/>
    </xf>
    <xf numFmtId="14" fontId="13" fillId="3" borderId="95" xfId="0" applyNumberFormat="1" applyFont="1" applyFill="1" applyBorder="1" applyAlignment="1">
      <alignment horizontal="center" vertical="center" wrapText="1"/>
    </xf>
    <xf numFmtId="14" fontId="13" fillId="3" borderId="96" xfId="0" applyNumberFormat="1" applyFont="1" applyFill="1" applyBorder="1" applyAlignment="1">
      <alignment horizontal="center" vertical="center" wrapText="1"/>
    </xf>
    <xf numFmtId="0" fontId="0" fillId="3" borderId="97" xfId="0" applyFill="1" applyBorder="1" applyAlignment="1" applyProtection="1">
      <alignment horizontal="left" shrinkToFit="1"/>
      <protection locked="0"/>
    </xf>
    <xf numFmtId="0" fontId="2" fillId="3" borderId="97" xfId="0" applyFont="1" applyFill="1" applyBorder="1" applyAlignment="1" applyProtection="1">
      <alignment horizontal="left" vertical="center" shrinkToFit="1"/>
      <protection locked="0"/>
    </xf>
    <xf numFmtId="0" fontId="0" fillId="3" borderId="98" xfId="0" applyFill="1" applyBorder="1" applyAlignment="1" applyProtection="1">
      <alignment horizontal="left" shrinkToFit="1"/>
      <protection locked="0"/>
    </xf>
    <xf numFmtId="0" fontId="0" fillId="3" borderId="99" xfId="0" applyFill="1" applyBorder="1" applyAlignment="1">
      <alignment horizontal="center" vertical="center" shrinkToFit="1"/>
    </xf>
    <xf numFmtId="0" fontId="0" fillId="3" borderId="100" xfId="0" applyFont="1" applyFill="1" applyBorder="1" applyAlignment="1">
      <alignment horizontal="center" vertical="center" shrinkToFit="1"/>
    </xf>
    <xf numFmtId="0" fontId="0" fillId="3" borderId="101" xfId="0" applyFont="1" applyFill="1" applyBorder="1" applyAlignment="1">
      <alignment horizontal="center" vertical="center" shrinkToFit="1"/>
    </xf>
    <xf numFmtId="0" fontId="0" fillId="3" borderId="102" xfId="0" applyFont="1" applyFill="1" applyBorder="1" applyAlignment="1">
      <alignment horizontal="center" vertical="center" shrinkToFit="1"/>
    </xf>
    <xf numFmtId="0" fontId="2" fillId="3" borderId="103" xfId="0" applyFont="1" applyFill="1" applyBorder="1" applyAlignment="1" applyProtection="1">
      <alignment horizontal="center" vertical="center"/>
      <protection locked="0"/>
    </xf>
    <xf numFmtId="0" fontId="2" fillId="3" borderId="104" xfId="0" applyFont="1" applyFill="1" applyBorder="1" applyAlignment="1" applyProtection="1">
      <alignment horizontal="center" vertical="center"/>
      <protection locked="0"/>
    </xf>
    <xf numFmtId="0" fontId="2" fillId="3" borderId="104" xfId="0" quotePrefix="1" applyFont="1" applyFill="1" applyBorder="1" applyAlignment="1" applyProtection="1">
      <alignment horizontal="center" vertical="center"/>
      <protection locked="0"/>
    </xf>
    <xf numFmtId="0" fontId="2" fillId="3" borderId="104" xfId="0" applyFont="1" applyFill="1" applyBorder="1" applyAlignment="1" applyProtection="1">
      <alignment horizontal="center" vertical="center" wrapText="1"/>
      <protection locked="0"/>
    </xf>
    <xf numFmtId="0" fontId="2" fillId="3" borderId="105" xfId="0" applyFont="1" applyFill="1" applyBorder="1" applyAlignment="1" applyProtection="1">
      <alignment horizontal="center" vertical="center"/>
      <protection locked="0"/>
    </xf>
    <xf numFmtId="0" fontId="0" fillId="3" borderId="99" xfId="0" quotePrefix="1" applyFont="1" applyFill="1" applyBorder="1" applyAlignment="1">
      <alignment horizontal="center" vertical="center" shrinkToFit="1"/>
    </xf>
    <xf numFmtId="0" fontId="2" fillId="3" borderId="41" xfId="0" applyFont="1" applyFill="1" applyBorder="1" applyAlignment="1" applyProtection="1">
      <alignment horizontal="center" vertical="center"/>
      <protection locked="0"/>
    </xf>
  </cellXfs>
  <cellStyles count="1">
    <cellStyle name="標準" xfId="0" builtinId="0"/>
  </cellStyles>
  <dxfs count="17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theme="8" tint="-0.5"/>
      </font>
    </dxf>
    <dxf>
      <font>
        <b/>
        <i val="0"/>
        <color rgb="FFFF0000"/>
      </font>
    </dxf>
    <dxf/>
    <dxf>
      <font>
        <b/>
        <i val="0"/>
        <color theme="8" tint="-0.5"/>
      </font>
    </dxf>
    <dxf>
      <font>
        <b/>
        <i val="0"/>
        <color rgb="FFFF0000"/>
      </font>
    </dxf>
    <dxf/>
    <dxf>
      <font>
        <b/>
        <i val="0"/>
        <color indexed="10"/>
      </font>
      <fill>
        <patternFill>
          <bgColor indexed="13"/>
        </patternFill>
      </fill>
    </dxf>
    <dxf>
      <font>
        <b/>
        <i val="0"/>
        <color indexed="10"/>
      </font>
      <fill>
        <patternFill patternType="solid">
          <bgColor indexed="13"/>
        </patternFill>
      </fill>
    </dxf>
    <dxf>
      <font>
        <b/>
        <i val="0"/>
        <color indexed="10"/>
      </font>
      <fill>
        <patternFill>
          <bgColor indexed="1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theme="8" tint="-0.5"/>
      </font>
    </dxf>
    <dxf>
      <font>
        <b/>
        <i val="0"/>
        <color rgb="FFFF0000"/>
      </font>
    </dxf>
    <dxf/>
    <dxf>
      <font>
        <b/>
        <i val="0"/>
        <color theme="8" tint="-0.5"/>
      </font>
    </dxf>
    <dxf>
      <font>
        <b/>
        <i val="0"/>
        <color rgb="FFFF0000"/>
      </font>
    </dxf>
    <dxf/>
    <dxf>
      <font>
        <b/>
        <i val="0"/>
        <color indexed="10"/>
      </font>
      <fill>
        <patternFill>
          <bgColor indexed="13"/>
        </patternFill>
      </fill>
    </dxf>
    <dxf>
      <font>
        <b/>
        <i val="0"/>
        <color indexed="10"/>
      </font>
      <fill>
        <patternFill patternType="solid">
          <bgColor indexed="13"/>
        </patternFill>
      </fill>
    </dxf>
    <dxf>
      <font>
        <b/>
        <i val="0"/>
        <color indexed="10"/>
      </font>
      <fill>
        <patternFill>
          <bgColor indexed="13"/>
        </patternFill>
      </fill>
    </dxf>
    <dxf>
      <fill>
        <patternFill patternType="none">
          <bgColor auto="1"/>
        </patternFill>
      </fill>
    </dxf>
    <dxf>
      <fill>
        <patternFill patternType="none">
          <bgColor auto="1"/>
        </patternFill>
      </fill>
    </dxf>
    <dxf>
      <fill>
        <patternFill patternType="none">
          <bgColor auto="1"/>
        </patternFill>
      </fill>
    </dxf>
    <dxf>
      <font>
        <b/>
        <i val="0"/>
        <color theme="8" tint="-0.5"/>
      </font>
    </dxf>
    <dxf>
      <font>
        <b/>
        <i val="0"/>
        <color rgb="FFFF0000"/>
      </font>
    </dxf>
    <dxf/>
    <dxf>
      <font>
        <b/>
        <i val="0"/>
        <color theme="8" tint="-0.5"/>
      </font>
    </dxf>
    <dxf>
      <font>
        <b/>
        <i val="0"/>
        <color rgb="FFFF0000"/>
      </font>
    </dxf>
    <dxf/>
    <dxf>
      <font>
        <b/>
        <i val="0"/>
        <color indexed="10"/>
      </font>
      <fill>
        <patternFill>
          <bgColor indexed="13"/>
        </patternFill>
      </fill>
    </dxf>
    <dxf>
      <font>
        <b/>
        <i val="0"/>
        <color indexed="10"/>
      </font>
      <fill>
        <patternFill patternType="solid">
          <bgColor indexed="13"/>
        </patternFill>
      </fill>
    </dxf>
    <dxf>
      <font>
        <b/>
        <i val="0"/>
        <color indexed="10"/>
      </font>
      <fill>
        <patternFill>
          <bgColor indexed="13"/>
        </patternFill>
      </fill>
    </dxf>
    <dxf>
      <fill>
        <patternFill patternType="none">
          <bgColor auto="1"/>
        </patternFill>
      </fill>
    </dxf>
    <dxf>
      <fill>
        <patternFill patternType="none">
          <bgColor auto="1"/>
        </patternFill>
      </fill>
    </dxf>
    <dxf>
      <font>
        <b/>
        <i val="0"/>
        <color theme="8" tint="-0.5"/>
      </font>
    </dxf>
    <dxf>
      <font>
        <b/>
        <i val="0"/>
        <color rgb="FFFF0000"/>
      </font>
    </dxf>
    <dxf/>
    <dxf>
      <font>
        <b/>
        <i val="0"/>
        <color theme="8" tint="-0.5"/>
      </font>
    </dxf>
    <dxf>
      <font>
        <b/>
        <i val="0"/>
        <color rgb="FFFF0000"/>
      </font>
    </dxf>
    <dxf/>
    <dxf>
      <font>
        <b/>
        <i val="0"/>
        <color indexed="10"/>
      </font>
      <fill>
        <patternFill>
          <bgColor indexed="13"/>
        </patternFill>
      </fill>
    </dxf>
    <dxf>
      <font>
        <b/>
        <i val="0"/>
        <color indexed="10"/>
      </font>
      <fill>
        <patternFill patternType="solid">
          <bgColor indexed="13"/>
        </patternFill>
      </fill>
    </dxf>
    <dxf>
      <font>
        <b/>
        <i val="0"/>
        <color indexed="10"/>
      </font>
      <fill>
        <patternFill>
          <bgColor indexed="1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theme="8" tint="-0.5"/>
      </font>
    </dxf>
    <dxf>
      <font>
        <b/>
        <i val="0"/>
        <color rgb="FFFF0000"/>
      </font>
    </dxf>
    <dxf/>
    <dxf>
      <font>
        <b/>
        <i val="0"/>
        <color theme="8" tint="-0.5"/>
      </font>
    </dxf>
    <dxf>
      <font>
        <b/>
        <i val="0"/>
        <color rgb="FFFF0000"/>
      </font>
    </dxf>
    <dxf/>
    <dxf>
      <font>
        <b/>
        <i val="0"/>
        <color indexed="10"/>
      </font>
      <fill>
        <patternFill>
          <bgColor indexed="13"/>
        </patternFill>
      </fill>
    </dxf>
    <dxf>
      <font>
        <b/>
        <i val="0"/>
        <color indexed="10"/>
      </font>
      <fill>
        <patternFill patternType="solid">
          <bgColor indexed="13"/>
        </patternFill>
      </fill>
    </dxf>
    <dxf>
      <font>
        <b/>
        <i val="0"/>
        <color indexed="10"/>
      </font>
      <fill>
        <patternFill>
          <bgColor indexed="1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theme="8" tint="-0.5"/>
      </font>
    </dxf>
    <dxf>
      <font>
        <b/>
        <i val="0"/>
        <color rgb="FFFF0000"/>
      </font>
    </dxf>
    <dxf/>
    <dxf>
      <font>
        <b/>
        <i val="0"/>
        <color theme="8" tint="-0.5"/>
      </font>
    </dxf>
    <dxf>
      <font>
        <b/>
        <i val="0"/>
        <color rgb="FFFF0000"/>
      </font>
    </dxf>
    <dxf/>
    <dxf>
      <font>
        <b/>
        <i val="0"/>
        <color indexed="10"/>
      </font>
      <fill>
        <patternFill>
          <bgColor indexed="13"/>
        </patternFill>
      </fill>
    </dxf>
    <dxf>
      <font>
        <b/>
        <i val="0"/>
        <color indexed="10"/>
      </font>
      <fill>
        <patternFill patternType="solid">
          <bgColor indexed="13"/>
        </patternFill>
      </fill>
    </dxf>
    <dxf>
      <font>
        <b/>
        <i val="0"/>
        <color indexed="10"/>
      </font>
      <fill>
        <patternFill>
          <bgColor indexed="1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theme="8" tint="-0.5"/>
      </font>
    </dxf>
    <dxf>
      <font>
        <b/>
        <i val="0"/>
        <color rgb="FFFF0000"/>
      </font>
    </dxf>
    <dxf/>
    <dxf>
      <font>
        <b/>
        <i val="0"/>
        <color theme="8" tint="-0.5"/>
      </font>
    </dxf>
    <dxf>
      <font>
        <b/>
        <i val="0"/>
        <color rgb="FFFF0000"/>
      </font>
    </dxf>
    <dxf/>
    <dxf>
      <font>
        <b/>
        <i val="0"/>
        <color indexed="10"/>
      </font>
      <fill>
        <patternFill>
          <bgColor indexed="13"/>
        </patternFill>
      </fill>
    </dxf>
    <dxf>
      <font>
        <b/>
        <i val="0"/>
        <color indexed="10"/>
      </font>
      <fill>
        <patternFill patternType="solid">
          <bgColor indexed="13"/>
        </patternFill>
      </fill>
    </dxf>
    <dxf>
      <font>
        <b/>
        <i val="0"/>
        <color indexed="10"/>
      </font>
      <fill>
        <patternFill>
          <bgColor indexed="13"/>
        </patternFill>
      </fill>
    </dxf>
    <dxf>
      <fill>
        <patternFill patternType="none">
          <bgColor auto="1"/>
        </patternFill>
      </fill>
    </dxf>
    <dxf>
      <fill>
        <patternFill patternType="none">
          <bgColor auto="1"/>
        </patternFill>
      </fill>
    </dxf>
    <dxf>
      <fill>
        <patternFill patternType="none">
          <bgColor auto="1"/>
        </patternFill>
      </fill>
    </dxf>
    <dxf/>
    <dxf>
      <fill>
        <patternFill patternType="none">
          <bgColor auto="1"/>
        </patternFill>
      </fill>
    </dxf>
    <dxf>
      <font>
        <b/>
        <i val="0"/>
        <color theme="8" tint="-0.5"/>
      </font>
    </dxf>
    <dxf>
      <font>
        <b/>
        <i val="0"/>
        <color rgb="FFFF0000"/>
      </font>
    </dxf>
    <dxf/>
    <dxf>
      <font>
        <b/>
        <i val="0"/>
        <color theme="8" tint="-0.5"/>
      </font>
    </dxf>
    <dxf>
      <font>
        <b/>
        <i val="0"/>
        <color rgb="FFFF0000"/>
      </font>
    </dxf>
    <dxf/>
    <dxf>
      <font>
        <b/>
        <i val="0"/>
        <color indexed="10"/>
      </font>
      <fill>
        <patternFill>
          <bgColor indexed="13"/>
        </patternFill>
      </fill>
    </dxf>
    <dxf>
      <font>
        <b/>
        <i val="0"/>
        <color indexed="10"/>
      </font>
      <fill>
        <patternFill patternType="solid">
          <bgColor indexed="13"/>
        </patternFill>
      </fill>
    </dxf>
    <dxf>
      <font>
        <b/>
        <i val="0"/>
        <color indexed="10"/>
      </font>
      <fill>
        <patternFill>
          <bgColor indexed="1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theme="8" tint="-0.5"/>
      </font>
    </dxf>
    <dxf>
      <font>
        <b/>
        <i val="0"/>
        <color rgb="FFFF0000"/>
      </font>
    </dxf>
    <dxf/>
    <dxf>
      <font>
        <b/>
        <i val="0"/>
        <color theme="8" tint="-0.5"/>
      </font>
    </dxf>
    <dxf>
      <font>
        <b/>
        <i val="0"/>
        <color rgb="FFFF0000"/>
      </font>
    </dxf>
    <dxf/>
    <dxf>
      <font>
        <b/>
        <i val="0"/>
        <color indexed="10"/>
      </font>
      <fill>
        <patternFill>
          <bgColor indexed="13"/>
        </patternFill>
      </fill>
    </dxf>
    <dxf>
      <font>
        <b/>
        <i val="0"/>
        <color indexed="10"/>
      </font>
      <fill>
        <patternFill patternType="solid">
          <bgColor indexed="13"/>
        </patternFill>
      </fill>
    </dxf>
    <dxf>
      <font>
        <b/>
        <i val="0"/>
        <color indexed="10"/>
      </font>
      <fill>
        <patternFill>
          <bgColor indexed="1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theme="8" tint="-0.5"/>
      </font>
    </dxf>
    <dxf>
      <font>
        <b/>
        <i val="0"/>
        <color rgb="FFFF0000"/>
      </font>
    </dxf>
    <dxf/>
    <dxf>
      <font>
        <b/>
        <i val="0"/>
        <color theme="8" tint="-0.5"/>
      </font>
    </dxf>
    <dxf>
      <font>
        <b/>
        <i val="0"/>
        <color rgb="FFFF0000"/>
      </font>
    </dxf>
    <dxf/>
    <dxf>
      <font>
        <b/>
        <i val="0"/>
        <color indexed="10"/>
      </font>
      <fill>
        <patternFill>
          <bgColor indexed="13"/>
        </patternFill>
      </fill>
    </dxf>
    <dxf>
      <font>
        <b/>
        <i val="0"/>
        <color indexed="10"/>
      </font>
      <fill>
        <patternFill patternType="solid">
          <bgColor indexed="13"/>
        </patternFill>
      </fill>
    </dxf>
    <dxf>
      <font>
        <b/>
        <i val="0"/>
        <color indexed="10"/>
      </font>
      <fill>
        <patternFill>
          <bgColor indexed="1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theme="8" tint="-0.5"/>
      </font>
    </dxf>
    <dxf>
      <font>
        <b/>
        <i val="0"/>
        <color rgb="FFFF0000"/>
      </font>
    </dxf>
    <dxf/>
    <dxf>
      <font>
        <b/>
        <i val="0"/>
        <color theme="8" tint="-0.5"/>
      </font>
    </dxf>
    <dxf>
      <font>
        <b/>
        <i val="0"/>
        <color rgb="FFFF0000"/>
      </font>
    </dxf>
    <dxf/>
    <dxf>
      <font>
        <b/>
        <i val="0"/>
        <color indexed="10"/>
      </font>
      <fill>
        <patternFill>
          <bgColor indexed="13"/>
        </patternFill>
      </fill>
    </dxf>
    <dxf>
      <font>
        <b/>
        <i val="0"/>
        <color indexed="10"/>
      </font>
      <fill>
        <patternFill patternType="solid">
          <bgColor indexed="13"/>
        </patternFill>
      </fill>
    </dxf>
    <dxf>
      <font>
        <b/>
        <i val="0"/>
        <color indexed="10"/>
      </font>
      <fill>
        <patternFill>
          <bgColor indexed="1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color theme="8" tint="-0.5"/>
      </font>
    </dxf>
    <dxf>
      <font>
        <b/>
        <i val="0"/>
        <color rgb="FFFF0000"/>
      </font>
    </dxf>
    <dxf/>
    <dxf>
      <font>
        <b/>
        <i val="0"/>
        <color theme="8" tint="-0.5"/>
      </font>
    </dxf>
    <dxf>
      <font>
        <b/>
        <i val="0"/>
        <color rgb="FFFF0000"/>
      </font>
    </dxf>
    <dxf/>
    <dxf>
      <font>
        <b/>
        <i val="0"/>
        <color indexed="10"/>
      </font>
      <fill>
        <patternFill>
          <bgColor indexed="13"/>
        </patternFill>
      </fill>
    </dxf>
    <dxf>
      <font>
        <b/>
        <i val="0"/>
        <color indexed="10"/>
      </font>
      <fill>
        <patternFill patternType="solid">
          <bgColor indexed="13"/>
        </patternFill>
      </fill>
    </dxf>
    <dxf>
      <font>
        <b/>
        <i val="0"/>
        <color indexed="10"/>
      </font>
      <fill>
        <patternFill>
          <bgColor indexed="13"/>
        </patternFill>
      </fill>
    </dxf>
    <dxf>
      <fill>
        <patternFill patternType="none">
          <bgColor auto="1"/>
        </patternFill>
      </fill>
    </dxf>
    <dxf>
      <fill>
        <patternFill patternType="none">
          <bgColor auto="1"/>
        </patternFill>
      </fill>
    </dxf>
    <dxf>
      <font>
        <b/>
        <i val="0"/>
        <color theme="8" tint="-0.5"/>
      </font>
    </dxf>
    <dxf>
      <font>
        <b/>
        <i val="0"/>
        <color rgb="FFFF0000"/>
      </font>
    </dxf>
    <dxf/>
    <dxf>
      <font>
        <b/>
        <i val="0"/>
        <color theme="8" tint="-0.5"/>
      </font>
    </dxf>
    <dxf>
      <font>
        <b/>
        <i val="0"/>
        <color rgb="FFFF0000"/>
      </font>
    </dxf>
    <dxf/>
    <dxf>
      <font>
        <b/>
        <i val="0"/>
        <color indexed="10"/>
      </font>
      <fill>
        <patternFill>
          <bgColor indexed="13"/>
        </patternFill>
      </fill>
    </dxf>
    <dxf>
      <font>
        <b/>
        <i val="0"/>
        <color indexed="10"/>
      </font>
      <fill>
        <patternFill patternType="solid">
          <bgColor indexed="13"/>
        </patternFill>
      </fill>
    </dxf>
    <dxf>
      <font>
        <b/>
        <i val="0"/>
        <color indexed="10"/>
      </font>
      <fill>
        <patternFill>
          <bgColor indexed="13"/>
        </patternFill>
      </fill>
    </dxf>
  </dxfs>
  <tableStyles count="0" defaultTableStyle="TableStyleMedium2" defaultPivotStyle="PivotStyleLight16"/>
  <colors>
    <mruColors>
      <color rgb="FFFFFFCC"/>
      <color rgb="FFCCFFFF"/>
      <color rgb="FFFF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theme" Target="theme/theme1.xml" /><Relationship Id="rId24" Type="http://schemas.openxmlformats.org/officeDocument/2006/relationships/sharedStrings" Target="sharedStrings.xml" /><Relationship Id="rId25" Type="http://schemas.openxmlformats.org/officeDocument/2006/relationships/styles" Target="styles.xml" /></Relationships>
</file>

<file path=xl/charts/_rels/chart1.xml.rels><?xml version="1.0" encoding="UTF-8"?><Relationships xmlns="http://schemas.openxmlformats.org/package/2006/relationships"><Relationship Id="rId1" Type="http://schemas.microsoft.com/office/2011/relationships/chartColorStyle" Target="colors1.xml" /><Relationship Id="rId2" Type="http://schemas.microsoft.com/office/2011/relationships/chartStyle" Target="style1.xml" /></Relationships>
</file>

<file path=xl/charts/_rels/chart10.xml.rels><?xml version="1.0" encoding="UTF-8"?><Relationships xmlns="http://schemas.openxmlformats.org/package/2006/relationships"><Relationship Id="rId1" Type="http://schemas.microsoft.com/office/2011/relationships/chartColorStyle" Target="colors10.xml" /><Relationship Id="rId2" Type="http://schemas.microsoft.com/office/2011/relationships/chartStyle" Target="style10.xml" /></Relationships>
</file>

<file path=xl/charts/_rels/chart11.xml.rels><?xml version="1.0" encoding="UTF-8"?><Relationships xmlns="http://schemas.openxmlformats.org/package/2006/relationships"><Relationship Id="rId1" Type="http://schemas.microsoft.com/office/2011/relationships/chartColorStyle" Target="colors11.xml" /><Relationship Id="rId2" Type="http://schemas.microsoft.com/office/2011/relationships/chartStyle" Target="style11.xml" /></Relationships>
</file>

<file path=xl/charts/_rels/chart12.xml.rels><?xml version="1.0" encoding="UTF-8"?><Relationships xmlns="http://schemas.openxmlformats.org/package/2006/relationships"><Relationship Id="rId1" Type="http://schemas.microsoft.com/office/2011/relationships/chartColorStyle" Target="colors12.xml" /><Relationship Id="rId2" Type="http://schemas.microsoft.com/office/2011/relationships/chartStyle" Target="style12.xml" /></Relationships>
</file>

<file path=xl/charts/_rels/chart13.xml.rels><?xml version="1.0" encoding="UTF-8"?><Relationships xmlns="http://schemas.openxmlformats.org/package/2006/relationships"><Relationship Id="rId1" Type="http://schemas.microsoft.com/office/2011/relationships/chartColorStyle" Target="colors13.xml" /><Relationship Id="rId2" Type="http://schemas.microsoft.com/office/2011/relationships/chartStyle" Target="style13.xml" /></Relationships>
</file>

<file path=xl/charts/_rels/chart14.xml.rels><?xml version="1.0" encoding="UTF-8"?><Relationships xmlns="http://schemas.openxmlformats.org/package/2006/relationships"><Relationship Id="rId1" Type="http://schemas.microsoft.com/office/2011/relationships/chartColorStyle" Target="colors14.xml" /><Relationship Id="rId2" Type="http://schemas.microsoft.com/office/2011/relationships/chartStyle" Target="style14.xml" /></Relationships>
</file>

<file path=xl/charts/_rels/chart15.xml.rels><?xml version="1.0" encoding="UTF-8"?><Relationships xmlns="http://schemas.openxmlformats.org/package/2006/relationships"><Relationship Id="rId1" Type="http://schemas.microsoft.com/office/2011/relationships/chartColorStyle" Target="colors15.xml" /><Relationship Id="rId2" Type="http://schemas.microsoft.com/office/2011/relationships/chartStyle" Target="style15.xml" /></Relationships>
</file>

<file path=xl/charts/_rels/chart16.xml.rels><?xml version="1.0" encoding="UTF-8"?><Relationships xmlns="http://schemas.openxmlformats.org/package/2006/relationships"><Relationship Id="rId1" Type="http://schemas.microsoft.com/office/2011/relationships/chartColorStyle" Target="colors16.xml" /><Relationship Id="rId2" Type="http://schemas.microsoft.com/office/2011/relationships/chartStyle" Target="style16.xml" /></Relationships>
</file>

<file path=xl/charts/_rels/chart17.xml.rels><?xml version="1.0" encoding="UTF-8"?><Relationships xmlns="http://schemas.openxmlformats.org/package/2006/relationships"><Relationship Id="rId1" Type="http://schemas.microsoft.com/office/2011/relationships/chartColorStyle" Target="colors17.xml" /><Relationship Id="rId2" Type="http://schemas.microsoft.com/office/2011/relationships/chartStyle" Target="style17.xml" /></Relationships>
</file>

<file path=xl/charts/_rels/chart18.xml.rels><?xml version="1.0" encoding="UTF-8"?><Relationships xmlns="http://schemas.openxmlformats.org/package/2006/relationships"><Relationship Id="rId1" Type="http://schemas.microsoft.com/office/2011/relationships/chartColorStyle" Target="colors18.xml" /><Relationship Id="rId2" Type="http://schemas.microsoft.com/office/2011/relationships/chartStyle" Target="style18.xml" /></Relationships>
</file>

<file path=xl/charts/_rels/chart2.xml.rels><?xml version="1.0" encoding="UTF-8"?><Relationships xmlns="http://schemas.openxmlformats.org/package/2006/relationships"><Relationship Id="rId1" Type="http://schemas.microsoft.com/office/2011/relationships/chartColorStyle" Target="colors2.xml" /><Relationship Id="rId2" Type="http://schemas.microsoft.com/office/2011/relationships/chartStyle" Target="style2.xml" /></Relationships>
</file>

<file path=xl/charts/_rels/chart3.xml.rels><?xml version="1.0" encoding="UTF-8"?><Relationships xmlns="http://schemas.openxmlformats.org/package/2006/relationships"><Relationship Id="rId1" Type="http://schemas.microsoft.com/office/2011/relationships/chartColorStyle" Target="colors3.xml" /><Relationship Id="rId2" Type="http://schemas.microsoft.com/office/2011/relationships/chartStyle" Target="style3.xml" /></Relationships>
</file>

<file path=xl/charts/_rels/chart4.xml.rels><?xml version="1.0" encoding="UTF-8"?><Relationships xmlns="http://schemas.openxmlformats.org/package/2006/relationships"><Relationship Id="rId1" Type="http://schemas.microsoft.com/office/2011/relationships/chartColorStyle" Target="colors4.xml" /><Relationship Id="rId2" Type="http://schemas.microsoft.com/office/2011/relationships/chartStyle" Target="style4.xml" /></Relationships>
</file>

<file path=xl/charts/_rels/chart5.xml.rels><?xml version="1.0" encoding="UTF-8"?><Relationships xmlns="http://schemas.openxmlformats.org/package/2006/relationships"><Relationship Id="rId1" Type="http://schemas.microsoft.com/office/2011/relationships/chartColorStyle" Target="colors5.xml" /><Relationship Id="rId2" Type="http://schemas.microsoft.com/office/2011/relationships/chartStyle" Target="style5.xml" /></Relationships>
</file>

<file path=xl/charts/_rels/chart6.xml.rels><?xml version="1.0" encoding="UTF-8"?><Relationships xmlns="http://schemas.openxmlformats.org/package/2006/relationships"><Relationship Id="rId1" Type="http://schemas.microsoft.com/office/2011/relationships/chartColorStyle" Target="colors6.xml" /><Relationship Id="rId2" Type="http://schemas.microsoft.com/office/2011/relationships/chartStyle" Target="style6.xml" /></Relationships>
</file>

<file path=xl/charts/_rels/chart7.xml.rels><?xml version="1.0" encoding="UTF-8"?><Relationships xmlns="http://schemas.openxmlformats.org/package/2006/relationships"><Relationship Id="rId1" Type="http://schemas.microsoft.com/office/2011/relationships/chartColorStyle" Target="colors7.xml" /><Relationship Id="rId2" Type="http://schemas.microsoft.com/office/2011/relationships/chartStyle" Target="style7.xml" /></Relationships>
</file>

<file path=xl/charts/_rels/chart8.xml.rels><?xml version="1.0" encoding="UTF-8"?><Relationships xmlns="http://schemas.openxmlformats.org/package/2006/relationships"><Relationship Id="rId1" Type="http://schemas.microsoft.com/office/2011/relationships/chartColorStyle" Target="colors8.xml" /><Relationship Id="rId2" Type="http://schemas.microsoft.com/office/2011/relationships/chartStyle" Target="style8.xml" /></Relationships>
</file>

<file path=xl/charts/_rels/chart9.xml.rels><?xml version="1.0" encoding="UTF-8"?><Relationships xmlns="http://schemas.openxmlformats.org/package/2006/relationships"><Relationship Id="rId1" Type="http://schemas.microsoft.com/office/2011/relationships/chartColorStyle" Target="colors9.xml" /><Relationship Id="rId2" Type="http://schemas.microsoft.com/office/2011/relationships/chartStyle" Target="style9.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chemeClr val="tx1">
                    <a:lumMod val="65000"/>
                    <a:lumOff val="35000"/>
                  </a:schemeClr>
                </a:solidFill>
                <a:latin typeface="+mn-lt"/>
                <a:ea typeface="+mn-ea"/>
                <a:cs typeface="+mn-cs"/>
              </a:rPr>
              <a:t>前年度　相談・支援件数（内容別）</a:t>
            </a:r>
            <a:endParaRPr lang="ja-JP" altLang="en-US" sz="1400" b="0" i="0" u="none" strike="noStrike" kern="1200" spc="0" baseline="0">
              <a:solidFill>
                <a:schemeClr val="tx1">
                  <a:lumMod val="65000"/>
                  <a:lumOff val="35000"/>
                </a:schemeClr>
              </a:solidFill>
              <a:latin typeface="+mn-lt"/>
              <a:ea typeface="+mn-ea"/>
              <a:cs typeface="+mn-cs"/>
            </a:endParaRPr>
          </a:p>
        </c:rich>
      </c:tx>
      <c:layout/>
      <c:overlay val="0"/>
      <c:spPr>
        <a:noFill/>
        <a:ln>
          <a:noFill/>
        </a:ln>
        <a:effectLst/>
      </c:spPr>
    </c:title>
    <c:autoTitleDeleted val="0"/>
    <c:plotArea>
      <c:layout/>
      <c:barChart>
        <c:barDir val="col"/>
        <c:grouping val="stacked"/>
        <c:varyColors val="0"/>
        <c:ser>
          <c:idx val="0"/>
          <c:order val="0"/>
          <c:tx>
            <c:strRef>
              <c:f>総合計!$V$12:$W$12</c:f>
              <c:strCache>
                <c:ptCount val="1"/>
                <c:pt idx="0">
                  <c:v>在 宅 福 祉 (1)</c:v>
                </c:pt>
              </c:strCache>
            </c:strRef>
          </c:tx>
          <c:spPr>
            <a:solidFill>
              <a:schemeClr val="accent1"/>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総合計!$X$12:$AI$12</c:f>
              <c:numCache>
                <c:formatCode xml:space="preserv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
          <c:order val="1"/>
          <c:tx>
            <c:strRef>
              <c:f>総合計!$V$13:$W$13</c:f>
              <c:strCache>
                <c:ptCount val="1"/>
                <c:pt idx="0">
                  <c:v>介　護　保　険 (2)</c:v>
                </c:pt>
              </c:strCache>
            </c:strRef>
          </c:tx>
          <c:spPr>
            <a:solidFill>
              <a:schemeClr val="accent2"/>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総合計!$X$13:$AI$13</c:f>
              <c:numCache>
                <c:formatCode xml:space="preserv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2"/>
          <c:order val="2"/>
          <c:tx>
            <c:strRef>
              <c:f>総合計!$V$14:$W$14</c:f>
              <c:strCache>
                <c:ptCount val="1"/>
                <c:pt idx="0">
                  <c:v>健康・保健医療 (3)</c:v>
                </c:pt>
              </c:strCache>
            </c:strRef>
          </c:tx>
          <c:spPr>
            <a:solidFill>
              <a:schemeClr val="accent3"/>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総合計!$X$14:$AI$14</c:f>
              <c:numCache>
                <c:formatCode xml:space="preserv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3"/>
          <c:order val="3"/>
          <c:tx>
            <c:strRef>
              <c:f>総合計!$V$15:$W$15</c:f>
              <c:strCache>
                <c:ptCount val="1"/>
                <c:pt idx="0">
                  <c:v>子育て・母子保健 (4)</c:v>
                </c:pt>
              </c:strCache>
            </c:strRef>
          </c:tx>
          <c:spPr>
            <a:solidFill>
              <a:schemeClr val="accent4"/>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総合計!$X$15:$AI$15</c:f>
              <c:numCache>
                <c:formatCode xml:space="preserv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4"/>
          <c:order val="4"/>
          <c:tx>
            <c:strRef>
              <c:f>総合計!$V$16:$W$16</c:f>
              <c:strCache>
                <c:ptCount val="1"/>
                <c:pt idx="0">
                  <c:v>子どもの地域生活 (5)</c:v>
                </c:pt>
              </c:strCache>
            </c:strRef>
          </c:tx>
          <c:spPr>
            <a:solidFill>
              <a:schemeClr val="accent5"/>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総合計!$X$16:$AI$16</c:f>
              <c:numCache>
                <c:formatCode xml:space="preserv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5"/>
          <c:order val="5"/>
          <c:tx>
            <c:strRef>
              <c:f>総合計!$V$17:$W$17</c:f>
              <c:strCache>
                <c:ptCount val="1"/>
                <c:pt idx="0">
                  <c:v>子どもの教育･学校生活 (6)</c:v>
                </c:pt>
              </c:strCache>
            </c:strRef>
          </c:tx>
          <c:spPr>
            <a:solidFill>
              <a:schemeClr val="accent6"/>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総合計!$X$17:$AI$17</c:f>
              <c:numCache>
                <c:formatCode xml:space="preserv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6"/>
          <c:order val="6"/>
          <c:tx>
            <c:strRef>
              <c:f>総合計!$V$18:$W$18</c:f>
              <c:strCache>
                <c:ptCount val="1"/>
                <c:pt idx="0">
                  <c:v>生　　活　　費 (7)</c:v>
                </c:pt>
              </c:strCache>
            </c:strRef>
          </c:tx>
          <c:spPr>
            <a:solidFill>
              <a:schemeClr val="accent1">
                <a:lumMod val="60000"/>
              </a:schemeClr>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総合計!$X$18:$AI$18</c:f>
              <c:numCache>
                <c:formatCode xml:space="preserv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7"/>
          <c:order val="7"/>
          <c:tx>
            <c:strRef>
              <c:f>総合計!$V$19:$W$19</c:f>
              <c:strCache>
                <c:ptCount val="1"/>
                <c:pt idx="0">
                  <c:v>年　金・保　険 (8)</c:v>
                </c:pt>
              </c:strCache>
            </c:strRef>
          </c:tx>
          <c:spPr>
            <a:solidFill>
              <a:schemeClr val="accent2">
                <a:lumMod val="60000"/>
              </a:schemeClr>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総合計!$X$19:$AI$19</c:f>
              <c:numCache>
                <c:formatCode xml:space="preserv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8"/>
          <c:order val="8"/>
          <c:tx>
            <c:strRef>
              <c:f>総合計!$V$20:$W$20</c:f>
              <c:strCache>
                <c:ptCount val="1"/>
                <c:pt idx="0">
                  <c:v>仕　　　　　事 (9)</c:v>
                </c:pt>
              </c:strCache>
            </c:strRef>
          </c:tx>
          <c:spPr>
            <a:solidFill>
              <a:schemeClr val="accent3">
                <a:lumMod val="60000"/>
              </a:schemeClr>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総合計!$X$20:$AI$20</c:f>
              <c:numCache>
                <c:formatCode xml:space="preserv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9"/>
          <c:order val="9"/>
          <c:tx>
            <c:strRef>
              <c:f>総合計!$V$21:$W$21</c:f>
              <c:strCache>
                <c:ptCount val="1"/>
                <c:pt idx="0">
                  <c:v>家　族　関　係 (10)</c:v>
                </c:pt>
              </c:strCache>
            </c:strRef>
          </c:tx>
          <c:spPr>
            <a:solidFill>
              <a:schemeClr val="accent4">
                <a:lumMod val="60000"/>
              </a:schemeClr>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総合計!$X$21:$AI$21</c:f>
              <c:numCache>
                <c:formatCode xml:space="preserv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0"/>
          <c:order val="10"/>
          <c:tx>
            <c:strRef>
              <c:f>総合計!$V$22:$W$22</c:f>
              <c:strCache>
                <c:ptCount val="1"/>
                <c:pt idx="0">
                  <c:v>住　　　　　居 (11)</c:v>
                </c:pt>
              </c:strCache>
            </c:strRef>
          </c:tx>
          <c:spPr>
            <a:solidFill>
              <a:schemeClr val="accent5">
                <a:lumMod val="60000"/>
              </a:schemeClr>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総合計!$X$22:$AI$22</c:f>
              <c:numCache>
                <c:formatCode xml:space="preserv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1"/>
          <c:order val="11"/>
          <c:tx>
            <c:strRef>
              <c:f>総合計!$V$23:$W$23</c:f>
              <c:strCache>
                <c:ptCount val="1"/>
                <c:pt idx="0">
                  <c:v>生　活　環　境 (12)</c:v>
                </c:pt>
              </c:strCache>
            </c:strRef>
          </c:tx>
          <c:spPr>
            <a:solidFill>
              <a:schemeClr val="accent6">
                <a:lumMod val="60000"/>
              </a:schemeClr>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総合計!$X$23:$AI$23</c:f>
              <c:numCache>
                <c:formatCode xml:space="preserv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2"/>
          <c:order val="12"/>
          <c:tx>
            <c:strRef>
              <c:f>総合計!$V$24:$W$24</c:f>
              <c:strCache>
                <c:ptCount val="1"/>
                <c:pt idx="0">
                  <c:v>日 常 的 な 支 援 (13)</c:v>
                </c:pt>
              </c:strCache>
            </c:strRef>
          </c:tx>
          <c:spPr>
            <a:solidFill>
              <a:schemeClr val="accent1">
                <a:lumMod val="80000"/>
                <a:lumOff val="20000"/>
              </a:schemeClr>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総合計!$X$24:$AI$24</c:f>
              <c:numCache>
                <c:formatCode xml:space="preserv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3"/>
          <c:order val="13"/>
          <c:tx>
            <c:strRef>
              <c:f>総合計!$V$25:$W$25</c:f>
              <c:strCache>
                <c:ptCount val="1"/>
                <c:pt idx="0">
                  <c:v>そ　　の　　他 (14)</c:v>
                </c:pt>
              </c:strCache>
            </c:strRef>
          </c:tx>
          <c:spPr>
            <a:solidFill>
              <a:schemeClr val="accent2">
                <a:lumMod val="80000"/>
                <a:lumOff val="20000"/>
              </a:schemeClr>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総合計!$X$25:$AI$25</c:f>
              <c:numCache>
                <c:formatCode xml:space="preserv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txPr>
            <a:bodyPr rot="0" spcFirstLastPara="1" vertOverflow="ellipsis"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gapWidth val="150"/>
        <c:overlap val="100"/>
        <c:axId val="1"/>
        <c:axId val="2"/>
      </c:barChart>
      <c:lineChart>
        <c:grouping val="standard"/>
        <c:varyColors val="0"/>
        <c:ser>
          <c:idx val="14"/>
          <c:order val="14"/>
          <c:tx>
            <c:strRef>
              <c:f>総合計!$V$26:$W$26</c:f>
              <c:strCache>
                <c:ptCount val="1"/>
                <c:pt idx="0">
                  <c:v>計 (15)</c:v>
                </c:pt>
              </c:strCache>
            </c:strRef>
          </c:tx>
          <c:spPr>
            <a:noFill/>
            <a:ln w="28575" cap="rnd">
              <a:solidFill>
                <a:sysClr val="windowText" lastClr="000000"/>
              </a:solidFill>
              <a:round/>
            </a:ln>
            <a:effectLst/>
          </c:spPr>
          <c:marker>
            <c:symbol val="circle"/>
            <c:size val="5"/>
            <c:spPr>
              <a:solidFill>
                <a:schemeClr val="accent3">
                  <a:lumMod val="80000"/>
                  <a:lumOff val="20000"/>
                </a:schemeClr>
              </a:solidFill>
              <a:ln w="9525">
                <a:solidFill>
                  <a:sysClr val="windowText" lastClr="000000"/>
                </a:solidFill>
              </a:ln>
              <a:effectLst/>
            </c:spPr>
          </c:marker>
          <c:dLbls>
            <c:spPr>
              <a:noFill/>
              <a:ln>
                <a:noFill/>
              </a:ln>
              <a:effectLst/>
            </c:spPr>
            <c:txPr>
              <a:bodyPr rot="0" spcFirstLastPara="1" vertOverflow="ellipsis" horzOverflow="overflow" wrap="square" lIns="38100" tIns="19050" rIns="38100" bIns="19050" anchor="ctr" anchorCtr="1">
                <a:spAutoFit/>
              </a:bodyPr>
              <a:lstStyle/>
              <a:p>
                <a:pPr algn="ctr" rtl="0">
                  <a:defRPr lang="ja-JP" altLang="en-US" sz="900" b="0" i="0" u="none" strike="noStrike" kern="1200" baseline="0">
                    <a:solidFill>
                      <a:schemeClr val="tx1">
                        <a:lumMod val="75000"/>
                        <a:lumOff val="25000"/>
                      </a:schemeClr>
                    </a:solidFill>
                    <a:latin typeface="+mn-lt"/>
                    <a:ea typeface="+mn-ea"/>
                    <a:cs typeface="+mn-cs"/>
                  </a:defRPr>
                </a:pPr>
                <a:endParaRPr lang="ja-JP" altLang="en-US"/>
              </a:p>
            </c:txPr>
            <c:showLegendKey val="0"/>
            <c:showVal val="1"/>
            <c:showCatName val="0"/>
            <c:showSerName val="0"/>
            <c:showPercent val="0"/>
            <c:showBubbleSize val="0"/>
            <c:extLst>
              <c:ext xmlns:c15="http://schemas.microsoft.com/office/drawing/2012/chart" uri="{CE6537A1-D6FC-4f65-9D91-7224C49458BB}">
                <c15:showLeaderLines val="1"/>
                <c15:leaderLines>
                  <c:spPr>
                    <a:noFill/>
                    <a:ln w="9525" cap="flat" cmpd="sng" algn="ctr">
                      <a:solidFill>
                        <a:schemeClr val="tx1">
                          <a:lumMod val="35000"/>
                          <a:lumOff val="65000"/>
                        </a:schemeClr>
                      </a:solidFill>
                      <a:round/>
                    </a:ln>
                    <a:effectLst/>
                  </c:spPr>
                </c15:leaderLines>
              </c:ext>
            </c:extLst>
          </c:dLbls>
          <c:val>
            <c:numRef>
              <c:f>総合計!$X$26:$AI$26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txPr>
            <a:bodyPr rot="0" spcFirstLastPara="1" vertOverflow="ellipsis"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_ "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1"/>
        <c:crosses val="autoZero"/>
        <c:crossBetween val="between"/>
        <c:majorUnit val="5"/>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legend>
    <c:plotVisOnly val="1"/>
    <c:dispBlanksAs val="gap"/>
    <c:showDLblsOverMax val="0"/>
  </c:chart>
  <c:spPr>
    <a:solidFill>
      <a:schemeClr val="bg1"/>
    </a:solidFill>
    <a:ln w="9525" cap="flat" cmpd="sng" algn="ctr">
      <a:solidFill>
        <a:schemeClr val="tx1"/>
      </a:solidFill>
      <a:round/>
    </a:ln>
    <a:effectLst/>
  </c:spPr>
  <c:txPr>
    <a:bodyPr vertOverflow="overflow" horzOverflow="overflow" anchor="ctr" anchorCtr="1"/>
    <a:lstStyle/>
    <a:p>
      <a:pPr algn="ctr" rtl="0">
        <a:defRPr lang="ja-JP" altLang="en-US"/>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chemeClr val="tx1">
                    <a:lumMod val="65000"/>
                    <a:lumOff val="35000"/>
                  </a:schemeClr>
                </a:solidFill>
                <a:effectLst/>
                <a:latin typeface="+mn-lt"/>
                <a:ea typeface="+mn-ea"/>
                <a:cs typeface="+mn-cs"/>
              </a:rPr>
              <a:t>前年</a:t>
            </a:r>
            <a:r>
              <a:rPr lang="ja-JP" altLang="ja-JP" sz="1400" b="0" i="0" u="none" strike="noStrike" kern="1200" spc="0" baseline="0">
                <a:solidFill>
                  <a:schemeClr val="tx1">
                    <a:lumMod val="65000"/>
                    <a:lumOff val="35000"/>
                  </a:schemeClr>
                </a:solidFill>
                <a:effectLst/>
                <a:latin typeface="+mn-lt"/>
                <a:ea typeface="+mn-ea"/>
                <a:cs typeface="+mn-cs"/>
              </a:rPr>
              <a:t>度　</a:t>
            </a:r>
            <a:r>
              <a:rPr lang="ja-JP" altLang="en-US" sz="1400" b="0" i="0" u="none" strike="noStrike" kern="1200" spc="0" baseline="0">
                <a:solidFill>
                  <a:schemeClr val="tx1">
                    <a:lumMod val="65000"/>
                    <a:lumOff val="35000"/>
                  </a:schemeClr>
                </a:solidFill>
                <a:latin typeface="+mn-lt"/>
                <a:ea typeface="+mn-ea"/>
                <a:cs typeface="+mn-cs"/>
              </a:rPr>
              <a:t>その他の活動件数</a:t>
            </a:r>
            <a:endParaRPr lang="ja-JP" altLang="en-US" sz="1400" b="0" i="0" u="none" strike="noStrike" kern="1200" spc="0" baseline="0">
              <a:solidFill>
                <a:schemeClr val="tx1">
                  <a:lumMod val="65000"/>
                  <a:lumOff val="35000"/>
                </a:schemeClr>
              </a:solidFill>
              <a:latin typeface="+mn-lt"/>
              <a:ea typeface="+mn-ea"/>
              <a:cs typeface="+mn-cs"/>
            </a:endParaRPr>
          </a:p>
        </c:rich>
      </c:tx>
      <c:layout/>
      <c:overlay val="0"/>
      <c:spPr>
        <a:noFill/>
        <a:ln>
          <a:noFill/>
        </a:ln>
        <a:effectLst/>
      </c:spPr>
    </c:title>
    <c:autoTitleDeleted val="0"/>
    <c:plotArea>
      <c:layout/>
      <c:barChart>
        <c:barDir val="col"/>
        <c:grouping val="stacked"/>
        <c:varyColors val="0"/>
        <c:ser>
          <c:idx val="0"/>
          <c:order val="0"/>
          <c:tx>
            <c:strRef>
              <c:f>総合計!$V$33:$W$33</c:f>
              <c:strCache>
                <c:ptCount val="1"/>
                <c:pt idx="0">
                  <c:v>調査・実態把握 (1)</c:v>
                </c:pt>
              </c:strCache>
            </c:strRef>
          </c:tx>
          <c:spPr>
            <a:solidFill>
              <a:schemeClr val="accent1"/>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総合計!$X$33:$AI$33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
          <c:order val="1"/>
          <c:tx>
            <c:strRef>
              <c:f>総合計!$V$34:$W$34</c:f>
              <c:strCache>
                <c:ptCount val="1"/>
                <c:pt idx="0">
                  <c:v>行事・事業・会議への参加・協力 (2)</c:v>
                </c:pt>
              </c:strCache>
            </c:strRef>
          </c:tx>
          <c:spPr>
            <a:solidFill>
              <a:schemeClr val="accent2"/>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総合計!$X$34:$AI$34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2"/>
          <c:order val="2"/>
          <c:tx>
            <c:strRef>
              <c:f>総合計!$V$35:$W$35</c:f>
              <c:strCache>
                <c:ptCount val="1"/>
                <c:pt idx="0">
                  <c:v>地域福祉活動･自主活動 (3)</c:v>
                </c:pt>
              </c:strCache>
            </c:strRef>
          </c:tx>
          <c:spPr>
            <a:solidFill>
              <a:schemeClr val="accent3"/>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総合計!$X$35:$AI$35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3"/>
          <c:order val="3"/>
          <c:tx>
            <c:strRef>
              <c:f>総合計!$V$36:$W$36</c:f>
              <c:strCache>
                <c:ptCount val="1"/>
                <c:pt idx="0">
                  <c:v>民児協運営・研修 (4)</c:v>
                </c:pt>
              </c:strCache>
            </c:strRef>
          </c:tx>
          <c:spPr>
            <a:solidFill>
              <a:schemeClr val="accent4"/>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総合計!$X$36:$AI$36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4"/>
          <c:tx>
            <c:strRef>
              <c:f>総合計!$V$37:$W$37</c:f>
              <c:strCache>
                <c:ptCount val="1"/>
                <c:pt idx="0">
                  <c:v>証　明　事　務 (5)</c:v>
                </c:pt>
              </c:strCache>
            </c:strRef>
          </c:tx>
          <c:spPr>
            <a:solidFill>
              <a:schemeClr val="accent3">
                <a:lumMod val="80000"/>
                <a:lumOff val="20000"/>
              </a:schemeClr>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総合計!$X$37:$AI$37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4"/>
          <c:order val="5"/>
          <c:tx>
            <c:strRef>
              <c:f>総合計!$V$38:$W$38</c:f>
              <c:strCache>
                <c:ptCount val="1"/>
                <c:pt idx="0">
                  <c:v>要保護児童の発見の通告・仲介 (6)</c:v>
                </c:pt>
              </c:strCache>
            </c:strRef>
          </c:tx>
          <c:spPr>
            <a:solidFill>
              <a:schemeClr val="accent5"/>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総合計!$X$38:$AI$38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txPr>
            <a:bodyPr rot="0" spcFirstLastPara="1" vertOverflow="ellipsis"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1"/>
        <c:crosses val="autoZero"/>
        <c:crossBetween val="between"/>
        <c:majorUnit val="5"/>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legend>
    <c:plotVisOnly val="1"/>
    <c:dispBlanksAs val="gap"/>
    <c:showDLblsOverMax val="0"/>
  </c:chart>
  <c:spPr>
    <a:solidFill>
      <a:schemeClr val="bg1"/>
    </a:solidFill>
    <a:ln w="9525" cap="flat" cmpd="sng" algn="ctr">
      <a:solidFill>
        <a:schemeClr val="tx1"/>
      </a:solidFill>
      <a:round/>
    </a:ln>
    <a:effectLst/>
  </c:spPr>
  <c:txPr>
    <a:bodyPr vertOverflow="overflow" horzOverflow="overflow" anchor="ctr" anchorCtr="1"/>
    <a:lstStyle/>
    <a:p>
      <a:pPr algn="ctr" rtl="0">
        <a:defRPr lang="ja-JP" altLang="en-US"/>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chemeClr val="tx1">
                    <a:lumMod val="65000"/>
                    <a:lumOff val="35000"/>
                  </a:schemeClr>
                </a:solidFill>
                <a:effectLst/>
                <a:latin typeface="+mn-lt"/>
                <a:ea typeface="+mn-ea"/>
                <a:cs typeface="+mn-cs"/>
              </a:rPr>
              <a:t>前</a:t>
            </a:r>
            <a:r>
              <a:rPr lang="ja-JP" altLang="ja-JP" sz="1400" b="0" i="0" u="none" strike="noStrike" kern="1200" spc="0" baseline="0">
                <a:solidFill>
                  <a:schemeClr val="tx1">
                    <a:lumMod val="65000"/>
                    <a:lumOff val="35000"/>
                  </a:schemeClr>
                </a:solidFill>
                <a:effectLst/>
                <a:latin typeface="+mn-lt"/>
                <a:ea typeface="+mn-ea"/>
                <a:cs typeface="+mn-cs"/>
              </a:rPr>
              <a:t>年度　</a:t>
            </a:r>
            <a:r>
              <a:rPr lang="ja-JP" altLang="en-US" sz="1400" b="0" i="0" u="none" strike="noStrike" kern="1200" spc="0" baseline="0">
                <a:solidFill>
                  <a:schemeClr val="tx1">
                    <a:lumMod val="65000"/>
                    <a:lumOff val="35000"/>
                  </a:schemeClr>
                </a:solidFill>
                <a:latin typeface="+mn-lt"/>
                <a:ea typeface="+mn-ea"/>
                <a:cs typeface="+mn-cs"/>
              </a:rPr>
              <a:t>訪問回数</a:t>
            </a:r>
            <a:endParaRPr lang="ja-JP" altLang="en-US" sz="1400" b="0" i="0" u="none" strike="noStrike" kern="1200" spc="0" baseline="0">
              <a:solidFill>
                <a:schemeClr val="tx1">
                  <a:lumMod val="65000"/>
                  <a:lumOff val="35000"/>
                </a:schemeClr>
              </a:solidFill>
              <a:latin typeface="+mn-lt"/>
              <a:ea typeface="+mn-ea"/>
              <a:cs typeface="+mn-cs"/>
            </a:endParaRPr>
          </a:p>
        </c:rich>
      </c:tx>
      <c:layout/>
      <c:overlay val="0"/>
      <c:spPr>
        <a:noFill/>
        <a:ln>
          <a:noFill/>
        </a:ln>
        <a:effectLst/>
      </c:spPr>
    </c:title>
    <c:autoTitleDeleted val="0"/>
    <c:plotArea>
      <c:layout/>
      <c:barChart>
        <c:barDir val="col"/>
        <c:grouping val="stacked"/>
        <c:varyColors val="0"/>
        <c:ser>
          <c:idx val="0"/>
          <c:order val="0"/>
          <c:tx>
            <c:strRef>
              <c:f>総合計!$V$40:$W$40</c:f>
              <c:strCache>
                <c:ptCount val="1"/>
                <c:pt idx="0">
                  <c:v>訪問・連絡活動 (7)</c:v>
                </c:pt>
              </c:strCache>
            </c:strRef>
          </c:tx>
          <c:spPr>
            <a:solidFill>
              <a:schemeClr val="accent1"/>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総合計!$X$40:$AI$40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
          <c:order val="1"/>
          <c:tx>
            <c:strRef>
              <c:f>総合計!$V$41:$W$41</c:f>
              <c:strCache>
                <c:ptCount val="1"/>
                <c:pt idx="0">
                  <c:v>そ 　の　 他 (8)</c:v>
                </c:pt>
              </c:strCache>
            </c:strRef>
          </c:tx>
          <c:spPr>
            <a:solidFill>
              <a:schemeClr val="accent2"/>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総合計!$X$41:$AI$41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txPr>
            <a:bodyPr rot="0" spcFirstLastPara="1" vertOverflow="ellipsis"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1"/>
        <c:crosses val="autoZero"/>
        <c:crossBetween val="between"/>
        <c:majorUnit val="5"/>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legend>
    <c:plotVisOnly val="1"/>
    <c:dispBlanksAs val="gap"/>
    <c:showDLblsOverMax val="0"/>
  </c:chart>
  <c:spPr>
    <a:solidFill>
      <a:schemeClr val="bg1"/>
    </a:solidFill>
    <a:ln w="9525" cap="flat" cmpd="sng" algn="ctr">
      <a:solidFill>
        <a:schemeClr val="tx1"/>
      </a:solidFill>
      <a:round/>
    </a:ln>
    <a:effectLst/>
  </c:spPr>
  <c:txPr>
    <a:bodyPr vertOverflow="overflow" horzOverflow="overflow" anchor="ctr" anchorCtr="1"/>
    <a:lstStyle/>
    <a:p>
      <a:pPr algn="ctr" rtl="0">
        <a:defRPr lang="ja-JP" altLang="en-US"/>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chemeClr val="tx1">
                    <a:lumMod val="65000"/>
                    <a:lumOff val="35000"/>
                  </a:schemeClr>
                </a:solidFill>
                <a:effectLst/>
                <a:latin typeface="+mn-lt"/>
                <a:ea typeface="+mn-ea"/>
                <a:cs typeface="+mn-cs"/>
              </a:rPr>
              <a:t>前</a:t>
            </a:r>
            <a:r>
              <a:rPr lang="ja-JP" altLang="ja-JP" sz="1400" b="0" i="0" u="none" strike="noStrike" kern="1200" spc="0" baseline="0">
                <a:solidFill>
                  <a:schemeClr val="tx1">
                    <a:lumMod val="65000"/>
                    <a:lumOff val="35000"/>
                  </a:schemeClr>
                </a:solidFill>
                <a:effectLst/>
                <a:latin typeface="+mn-lt"/>
                <a:ea typeface="+mn-ea"/>
                <a:cs typeface="+mn-cs"/>
              </a:rPr>
              <a:t>年度　</a:t>
            </a:r>
            <a:r>
              <a:rPr lang="ja-JP" altLang="en-US" sz="1400" b="0" i="0" u="none" strike="noStrike" kern="1200" spc="0" baseline="0">
                <a:solidFill>
                  <a:schemeClr val="tx1">
                    <a:lumMod val="65000"/>
                    <a:lumOff val="35000"/>
                  </a:schemeClr>
                </a:solidFill>
                <a:latin typeface="+mn-lt"/>
                <a:ea typeface="+mn-ea"/>
                <a:cs typeface="+mn-cs"/>
              </a:rPr>
              <a:t>連絡調整回数</a:t>
            </a:r>
            <a:endParaRPr lang="ja-JP" altLang="en-US" sz="1400" b="0" i="0" u="none" strike="noStrike" kern="1200" spc="0" baseline="0">
              <a:solidFill>
                <a:schemeClr val="tx1">
                  <a:lumMod val="65000"/>
                  <a:lumOff val="35000"/>
                </a:schemeClr>
              </a:solidFill>
              <a:latin typeface="+mn-lt"/>
              <a:ea typeface="+mn-ea"/>
              <a:cs typeface="+mn-cs"/>
            </a:endParaRPr>
          </a:p>
        </c:rich>
      </c:tx>
      <c:layout/>
      <c:overlay val="0"/>
      <c:spPr>
        <a:noFill/>
        <a:ln>
          <a:noFill/>
        </a:ln>
        <a:effectLst/>
      </c:spPr>
    </c:title>
    <c:autoTitleDeleted val="0"/>
    <c:plotArea>
      <c:layout/>
      <c:barChart>
        <c:barDir val="col"/>
        <c:grouping val="stacked"/>
        <c:varyColors val="0"/>
        <c:ser>
          <c:idx val="0"/>
          <c:order val="0"/>
          <c:tx>
            <c:strRef>
              <c:f>総合計!$V$43:$W$43</c:f>
              <c:strCache>
                <c:ptCount val="1"/>
                <c:pt idx="0">
                  <c:v>委　員　相　互 (9)</c:v>
                </c:pt>
              </c:strCache>
            </c:strRef>
          </c:tx>
          <c:spPr>
            <a:solidFill>
              <a:schemeClr val="accent1"/>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総合計!$X$43:$AI$43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
          <c:order val="1"/>
          <c:tx>
            <c:strRef>
              <c:f>総合計!$V$44:$W$44</c:f>
              <c:strCache>
                <c:ptCount val="1"/>
                <c:pt idx="0">
                  <c:v>その他の関係機関 (10)</c:v>
                </c:pt>
              </c:strCache>
            </c:strRef>
          </c:tx>
          <c:spPr>
            <a:solidFill>
              <a:schemeClr val="accent2"/>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総合計!$X$44:$AI$44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txPr>
            <a:bodyPr rot="0" spcFirstLastPara="1" vertOverflow="ellipsis"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1"/>
        <c:crosses val="autoZero"/>
        <c:crossBetween val="between"/>
        <c:majorUnit val="5"/>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legend>
    <c:plotVisOnly val="1"/>
    <c:dispBlanksAs val="gap"/>
    <c:showDLblsOverMax val="0"/>
  </c:chart>
  <c:spPr>
    <a:solidFill>
      <a:schemeClr val="bg1"/>
    </a:solidFill>
    <a:ln w="9525" cap="flat" cmpd="sng" algn="ctr">
      <a:solidFill>
        <a:schemeClr val="tx1"/>
      </a:solidFill>
      <a:round/>
    </a:ln>
    <a:effectLst/>
  </c:spPr>
  <c:txPr>
    <a:bodyPr vertOverflow="overflow" horzOverflow="overflow" anchor="ctr" anchorCtr="1"/>
    <a:lstStyle/>
    <a:p>
      <a:pPr algn="ctr" rtl="0">
        <a:defRPr lang="ja-JP" altLang="en-US"/>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1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chemeClr val="tx1">
                    <a:lumMod val="65000"/>
                    <a:lumOff val="35000"/>
                  </a:schemeClr>
                </a:solidFill>
                <a:effectLst/>
                <a:latin typeface="+mn-lt"/>
                <a:ea typeface="+mn-ea"/>
                <a:cs typeface="+mn-cs"/>
              </a:rPr>
              <a:t>前</a:t>
            </a:r>
            <a:r>
              <a:rPr lang="ja-JP" altLang="ja-JP" sz="1400" b="0" i="0" u="none" strike="noStrike" kern="1200" spc="0" baseline="0">
                <a:solidFill>
                  <a:schemeClr val="tx1">
                    <a:lumMod val="65000"/>
                    <a:lumOff val="35000"/>
                  </a:schemeClr>
                </a:solidFill>
                <a:effectLst/>
                <a:latin typeface="+mn-lt"/>
                <a:ea typeface="+mn-ea"/>
                <a:cs typeface="+mn-cs"/>
              </a:rPr>
              <a:t>年度　</a:t>
            </a:r>
            <a:r>
              <a:rPr lang="ja-JP" altLang="en-US" sz="1400" b="0" i="0" u="none" strike="noStrike" kern="1200" spc="0" baseline="0">
                <a:solidFill>
                  <a:schemeClr val="tx1">
                    <a:lumMod val="65000"/>
                    <a:lumOff val="35000"/>
                  </a:schemeClr>
                </a:solidFill>
                <a:latin typeface="+mn-lt"/>
                <a:ea typeface="+mn-ea"/>
                <a:cs typeface="+mn-cs"/>
              </a:rPr>
              <a:t>活動日数</a:t>
            </a:r>
            <a:endParaRPr lang="ja-JP" altLang="en-US" sz="1400" b="0" i="0" u="none" strike="noStrike" kern="1200" spc="0" baseline="0">
              <a:solidFill>
                <a:schemeClr val="tx1">
                  <a:lumMod val="65000"/>
                  <a:lumOff val="35000"/>
                </a:schemeClr>
              </a:solidFill>
              <a:latin typeface="+mn-lt"/>
              <a:ea typeface="+mn-ea"/>
              <a:cs typeface="+mn-cs"/>
            </a:endParaRPr>
          </a:p>
        </c:rich>
      </c:tx>
      <c:layout/>
      <c:overlay val="0"/>
      <c:spPr>
        <a:noFill/>
        <a:ln>
          <a:noFill/>
        </a:ln>
        <a:effectLst/>
      </c:spPr>
    </c:title>
    <c:autoTitleDeleted val="0"/>
    <c:plotArea>
      <c:layout/>
      <c:barChart>
        <c:barDir val="col"/>
        <c:grouping val="stacked"/>
        <c:varyColors val="0"/>
        <c:ser>
          <c:idx val="0"/>
          <c:order val="0"/>
          <c:tx>
            <c:strRef>
              <c:f>総合計!$T$46:$W$46</c:f>
              <c:strCache>
                <c:ptCount val="1"/>
                <c:pt idx="0">
                  <c:v>活　動　日　数 (11)</c:v>
                </c:pt>
              </c:strCache>
            </c:strRef>
          </c:tx>
          <c:spPr>
            <a:solidFill>
              <a:schemeClr val="accent1"/>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総合計!$X$46:$AI$46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txPr>
            <a:bodyPr rot="0" spcFirstLastPara="1" vertOverflow="ellipsis"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1"/>
        <c:crosses val="autoZero"/>
        <c:crossBetween val="between"/>
        <c:majorUnit val="5"/>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legend>
    <c:plotVisOnly val="1"/>
    <c:dispBlanksAs val="gap"/>
    <c:showDLblsOverMax val="0"/>
  </c:chart>
  <c:spPr>
    <a:solidFill>
      <a:schemeClr val="bg1"/>
    </a:solidFill>
    <a:ln w="9525" cap="flat" cmpd="sng" algn="ctr">
      <a:solidFill>
        <a:schemeClr val="tx1"/>
      </a:solidFill>
      <a:round/>
    </a:ln>
    <a:effectLst/>
  </c:spPr>
  <c:txPr>
    <a:bodyPr vertOverflow="overflow" horzOverflow="overflow" anchor="ctr" anchorCtr="1"/>
    <a:lstStyle/>
    <a:p>
      <a:pPr algn="ctr" rtl="0">
        <a:defRPr lang="ja-JP" altLang="en-US"/>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1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mn-lt"/>
                <a:ea typeface="+mn-ea"/>
                <a:cs typeface="+mn-cs"/>
              </a:defRPr>
            </a:pPr>
            <a:r>
              <a:rPr lang="ja-JP" altLang="ja-JP" sz="1800" b="0" i="0" u="none" strike="noStrike" kern="1200" spc="0" baseline="0">
                <a:solidFill>
                  <a:schemeClr val="tx1">
                    <a:lumMod val="65000"/>
                    <a:lumOff val="35000"/>
                  </a:schemeClr>
                </a:solidFill>
                <a:effectLst/>
                <a:latin typeface="+mn-lt"/>
                <a:ea typeface="+mn-ea"/>
                <a:cs typeface="+mn-cs"/>
              </a:rPr>
              <a:t>相談・支援件数（</a:t>
            </a:r>
            <a:r>
              <a:rPr lang="ja-JP" altLang="en-US" sz="1800" b="0" i="0" u="none" strike="noStrike" kern="1200" spc="0" baseline="0">
                <a:solidFill>
                  <a:schemeClr val="tx1">
                    <a:lumMod val="65000"/>
                    <a:lumOff val="35000"/>
                  </a:schemeClr>
                </a:solidFill>
                <a:effectLst/>
                <a:latin typeface="+mn-lt"/>
                <a:ea typeface="+mn-ea"/>
                <a:cs typeface="+mn-cs"/>
              </a:rPr>
              <a:t>分野別</a:t>
            </a:r>
            <a:r>
              <a:rPr lang="ja-JP" altLang="ja-JP" sz="1800" b="0" i="0" u="none" strike="noStrike" kern="1200" spc="0" baseline="0">
                <a:solidFill>
                  <a:schemeClr val="tx1">
                    <a:lumMod val="65000"/>
                    <a:lumOff val="35000"/>
                  </a:schemeClr>
                </a:solidFill>
                <a:effectLst/>
                <a:latin typeface="+mn-lt"/>
                <a:ea typeface="+mn-ea"/>
                <a:cs typeface="+mn-cs"/>
              </a:rPr>
              <a:t>）</a:t>
            </a:r>
            <a:r>
              <a:rPr lang="ja-JP" altLang="en-US" sz="1800" b="0" i="0" u="none" strike="noStrike" kern="1200" spc="0" baseline="0">
                <a:solidFill>
                  <a:schemeClr val="tx1">
                    <a:lumMod val="65000"/>
                    <a:lumOff val="35000"/>
                  </a:schemeClr>
                </a:solidFill>
                <a:effectLst/>
                <a:latin typeface="+mn-lt"/>
                <a:ea typeface="+mn-ea"/>
                <a:cs typeface="+mn-cs"/>
              </a:rPr>
              <a:t>前年比較</a:t>
            </a:r>
            <a:endParaRPr lang="ja-JP" altLang="ja-JP" sz="1400" b="0" i="0" u="none" strike="noStrike" kern="1200" spc="0" baseline="0">
              <a:solidFill>
                <a:schemeClr val="tx1">
                  <a:lumMod val="65000"/>
                  <a:lumOff val="35000"/>
                </a:schemeClr>
              </a:solidFill>
              <a:effectLst/>
              <a:latin typeface="+mn-lt"/>
              <a:ea typeface="+mn-ea"/>
              <a:cs typeface="+mn-cs"/>
            </a:endParaRPr>
          </a:p>
        </c:rich>
      </c:tx>
      <c:layout/>
      <c:overlay val="0"/>
      <c:spPr>
        <a:noFill/>
        <a:ln>
          <a:noFill/>
        </a:ln>
        <a:effectLst/>
      </c:spPr>
    </c:title>
    <c:autoTitleDeleted val="0"/>
    <c:plotArea>
      <c:layout/>
      <c:barChart>
        <c:barDir val="col"/>
        <c:grouping val="stacked"/>
        <c:varyColors val="0"/>
        <c:ser>
          <c:idx val="0"/>
          <c:order val="0"/>
          <c:tx>
            <c:strRef>
              <c:f>総合計!$AO$27:$AP$27</c:f>
              <c:strCache>
                <c:ptCount val="1"/>
                <c:pt idx="0">
                  <c:v>高齢者に関すること (16)</c:v>
                </c:pt>
              </c:strCache>
            </c:strRef>
          </c:tx>
          <c:spPr>
            <a:solidFill>
              <a:schemeClr val="accent1"/>
            </a:solidFill>
            <a:ln>
              <a:noFill/>
            </a:ln>
            <a:effectLst/>
          </c:spPr>
          <c:invertIfNegative val="0"/>
          <c:cat>
            <c:multiLvlStrRef>
              <c:f>総合計!$AQ$10:$BN$11</c:f>
              <c:multiLvlStrCache>
                <c:ptCount val="24"/>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pt idx="18">
                    <c:v>2024</c:v>
                  </c:pt>
                  <c:pt idx="19">
                    <c:v>2025</c:v>
                  </c:pt>
                  <c:pt idx="20">
                    <c:v>2024</c:v>
                  </c:pt>
                  <c:pt idx="21">
                    <c:v>2025</c:v>
                  </c:pt>
                  <c:pt idx="22">
                    <c:v>2024</c:v>
                  </c:pt>
                  <c:pt idx="23">
                    <c:v>2025</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総合計!$AQ$27:$BM$27</c:f>
              <c:numCache>
                <c:formatCode xml:space="preserve">0_ </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er>
        <c:ser>
          <c:idx val="1"/>
          <c:order val="1"/>
          <c:tx>
            <c:strRef>
              <c:f>総合計!$AO$28:$AP$28</c:f>
              <c:strCache>
                <c:ptCount val="1"/>
                <c:pt idx="0">
                  <c:v>障害者に関すること (17)</c:v>
                </c:pt>
              </c:strCache>
            </c:strRef>
          </c:tx>
          <c:spPr>
            <a:solidFill>
              <a:schemeClr val="accent2"/>
            </a:solidFill>
            <a:ln>
              <a:noFill/>
            </a:ln>
            <a:effectLst/>
          </c:spPr>
          <c:invertIfNegative val="0"/>
          <c:cat>
            <c:multiLvlStrRef>
              <c:f>総合計!$AQ$10:$BN$11</c:f>
              <c:multiLvlStrCache>
                <c:ptCount val="24"/>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pt idx="18">
                    <c:v>2024</c:v>
                  </c:pt>
                  <c:pt idx="19">
                    <c:v>2025</c:v>
                  </c:pt>
                  <c:pt idx="20">
                    <c:v>2024</c:v>
                  </c:pt>
                  <c:pt idx="21">
                    <c:v>2025</c:v>
                  </c:pt>
                  <c:pt idx="22">
                    <c:v>2024</c:v>
                  </c:pt>
                  <c:pt idx="23">
                    <c:v>2025</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総合計!$AQ$28:$BM$28</c:f>
              <c:numCache>
                <c:formatCode xml:space="preserve">0_ </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er>
        <c:ser>
          <c:idx val="2"/>
          <c:order val="2"/>
          <c:tx>
            <c:strRef>
              <c:f>総合計!$AO$29:$AP$29</c:f>
              <c:strCache>
                <c:ptCount val="1"/>
                <c:pt idx="0">
                  <c:v>子どもに関すること (18)</c:v>
                </c:pt>
              </c:strCache>
            </c:strRef>
          </c:tx>
          <c:spPr>
            <a:solidFill>
              <a:schemeClr val="accent3"/>
            </a:solidFill>
            <a:ln>
              <a:noFill/>
            </a:ln>
            <a:effectLst/>
          </c:spPr>
          <c:invertIfNegative val="0"/>
          <c:cat>
            <c:multiLvlStrRef>
              <c:f>総合計!$AQ$10:$BN$11</c:f>
              <c:multiLvlStrCache>
                <c:ptCount val="24"/>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pt idx="18">
                    <c:v>2024</c:v>
                  </c:pt>
                  <c:pt idx="19">
                    <c:v>2025</c:v>
                  </c:pt>
                  <c:pt idx="20">
                    <c:v>2024</c:v>
                  </c:pt>
                  <c:pt idx="21">
                    <c:v>2025</c:v>
                  </c:pt>
                  <c:pt idx="22">
                    <c:v>2024</c:v>
                  </c:pt>
                  <c:pt idx="23">
                    <c:v>2025</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総合計!$AQ$29:$BM$29</c:f>
              <c:numCache>
                <c:formatCode xml:space="preserve">0_ </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er>
        <c:ser>
          <c:idx val="3"/>
          <c:order val="3"/>
          <c:tx>
            <c:strRef>
              <c:f>総合計!$AO$30:$AP$30</c:f>
              <c:strCache>
                <c:ptCount val="1"/>
                <c:pt idx="0">
                  <c:v>そ　　の　　他 (19)</c:v>
                </c:pt>
              </c:strCache>
            </c:strRef>
          </c:tx>
          <c:spPr>
            <a:solidFill>
              <a:schemeClr val="accent4"/>
            </a:solidFill>
            <a:ln>
              <a:noFill/>
            </a:ln>
            <a:effectLst/>
          </c:spPr>
          <c:invertIfNegative val="0"/>
          <c:cat>
            <c:multiLvlStrRef>
              <c:f>総合計!$AQ$10:$BN$11</c:f>
              <c:multiLvlStrCache>
                <c:ptCount val="24"/>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pt idx="18">
                    <c:v>2024</c:v>
                  </c:pt>
                  <c:pt idx="19">
                    <c:v>2025</c:v>
                  </c:pt>
                  <c:pt idx="20">
                    <c:v>2024</c:v>
                  </c:pt>
                  <c:pt idx="21">
                    <c:v>2025</c:v>
                  </c:pt>
                  <c:pt idx="22">
                    <c:v>2024</c:v>
                  </c:pt>
                  <c:pt idx="23">
                    <c:v>2025</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総合計!$AQ$30:$BM$30</c:f>
              <c:numCache>
                <c:formatCode xml:space="preserve">0_ </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er>
        <c:dLbls>
          <c:txPr>
            <a:bodyPr rot="0" spcFirstLastPara="1" vertOverflow="ellipsis"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gapWidth val="219"/>
        <c:overlap val="100"/>
        <c:axId val="1"/>
        <c:axId val="2"/>
      </c:barChart>
      <c:lineChart>
        <c:grouping val="standard"/>
        <c:varyColors val="0"/>
        <c:ser>
          <c:idx val="4"/>
          <c:order val="4"/>
          <c:tx>
            <c:strRef>
              <c:f>総合計!$AO$31:$AP$31</c:f>
              <c:strCache>
                <c:ptCount val="1"/>
                <c:pt idx="0">
                  <c:v>計 (20)</c:v>
                </c:pt>
              </c:strCache>
            </c:strRef>
          </c:tx>
          <c:spPr>
            <a:noFill/>
            <a:ln w="28575" cap="rnd">
              <a:solidFill>
                <a:schemeClr val="accent5"/>
              </a:solidFill>
              <a:round/>
            </a:ln>
            <a:effectLst/>
          </c:spPr>
          <c:marker>
            <c:symbol val="circle"/>
            <c:size val="5"/>
            <c:spPr>
              <a:solidFill>
                <a:schemeClr val="accent5"/>
              </a:solidFill>
              <a:ln w="9525">
                <a:solidFill>
                  <a:schemeClr val="accent5"/>
                </a:solidFill>
              </a:ln>
              <a:effectLst/>
            </c:spPr>
          </c:marker>
          <c:dLbls>
            <c:spPr>
              <a:noFill/>
              <a:ln>
                <a:noFill/>
              </a:ln>
              <a:effectLst/>
            </c:spPr>
            <c:txPr>
              <a:bodyPr rot="0" spcFirstLastPara="1" vertOverflow="ellipsis" horzOverflow="overflow" wrap="square" lIns="38100" tIns="19050" rIns="38100" bIns="19050" anchor="ctr" anchorCtr="1">
                <a:spAutoFit/>
              </a:bodyPr>
              <a:lstStyle/>
              <a:p>
                <a:pPr algn="ctr" rtl="0">
                  <a:defRPr lang="ja-JP" altLang="en-US" sz="900" b="0" i="0" u="none" strike="noStrike" kern="1200" baseline="0">
                    <a:solidFill>
                      <a:schemeClr val="tx1">
                        <a:lumMod val="75000"/>
                        <a:lumOff val="25000"/>
                      </a:schemeClr>
                    </a:solidFill>
                    <a:latin typeface="+mn-lt"/>
                    <a:ea typeface="+mn-ea"/>
                    <a:cs typeface="+mn-cs"/>
                  </a:defRPr>
                </a:pPr>
                <a:endParaRPr lang="ja-JP" altLang="en-US"/>
              </a:p>
            </c:txPr>
            <c:showLegendKey val="0"/>
            <c:showVal val="1"/>
            <c:showCatName val="0"/>
            <c:showSerName val="0"/>
            <c:showPercent val="0"/>
            <c:showBubbleSize val="0"/>
            <c:extLst>
              <c:ext xmlns:c15="http://schemas.microsoft.com/office/drawing/2012/chart" uri="{CE6537A1-D6FC-4f65-9D91-7224C49458BB}">
                <c15:showLeaderLines val="1"/>
                <c15:leaderLines>
                  <c:spPr>
                    <a:noFill/>
                    <a:ln w="9525" cap="flat" cmpd="sng" algn="ctr">
                      <a:solidFill>
                        <a:schemeClr val="tx1">
                          <a:lumMod val="35000"/>
                          <a:lumOff val="65000"/>
                        </a:schemeClr>
                      </a:solidFill>
                      <a:round/>
                    </a:ln>
                    <a:effectLst/>
                  </c:spPr>
                </c15:leaderLines>
              </c:ext>
            </c:extLst>
          </c:dLbls>
          <c:cat>
            <c:multiLvlStrRef>
              <c:f>総合計!$AQ$10:$BN$11</c:f>
              <c:multiLvlStrCache>
                <c:ptCount val="24"/>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pt idx="18">
                    <c:v>2024</c:v>
                  </c:pt>
                  <c:pt idx="19">
                    <c:v>2025</c:v>
                  </c:pt>
                  <c:pt idx="20">
                    <c:v>2024</c:v>
                  </c:pt>
                  <c:pt idx="21">
                    <c:v>2025</c:v>
                  </c:pt>
                  <c:pt idx="22">
                    <c:v>2024</c:v>
                  </c:pt>
                  <c:pt idx="23">
                    <c:v>2025</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総合計!$AQ$31:$BM$31</c:f>
              <c:numCache>
                <c:formatCode>General</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mooth val="0"/>
        </c:ser>
        <c:dLbls>
          <c:txPr>
            <a:bodyPr rot="0" spcFirstLastPara="1" vertOverflow="ellipsis"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_ "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1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mn-lt"/>
                <a:ea typeface="+mn-ea"/>
                <a:cs typeface="+mn-cs"/>
              </a:defRPr>
            </a:pPr>
            <a:r>
              <a:rPr lang="ja-JP" altLang="en-US" sz="1800" b="0" i="0" u="none" strike="noStrike" kern="1200" spc="0" baseline="0">
                <a:solidFill>
                  <a:schemeClr val="tx1">
                    <a:lumMod val="65000"/>
                    <a:lumOff val="35000"/>
                  </a:schemeClr>
                </a:solidFill>
                <a:effectLst/>
                <a:latin typeface="+mn-lt"/>
                <a:ea typeface="+mn-ea"/>
                <a:cs typeface="+mn-cs"/>
              </a:rPr>
              <a:t>その他の活動件数　前年比較</a:t>
            </a:r>
            <a:endParaRPr lang="ja-JP" altLang="ja-JP" sz="1400" b="0" i="0" u="none" strike="noStrike" kern="1200" spc="0" baseline="0">
              <a:solidFill>
                <a:schemeClr val="tx1">
                  <a:lumMod val="65000"/>
                  <a:lumOff val="35000"/>
                </a:schemeClr>
              </a:solidFill>
              <a:effectLst/>
              <a:latin typeface="+mn-lt"/>
              <a:ea typeface="+mn-ea"/>
              <a:cs typeface="+mn-cs"/>
            </a:endParaRPr>
          </a:p>
        </c:rich>
      </c:tx>
      <c:layout/>
      <c:overlay val="0"/>
      <c:spPr>
        <a:noFill/>
        <a:ln>
          <a:noFill/>
        </a:ln>
        <a:effectLst/>
      </c:spPr>
    </c:title>
    <c:autoTitleDeleted val="0"/>
    <c:plotArea>
      <c:layout/>
      <c:barChart>
        <c:barDir val="col"/>
        <c:grouping val="stacked"/>
        <c:varyColors val="0"/>
        <c:ser>
          <c:idx val="0"/>
          <c:order val="0"/>
          <c:tx>
            <c:strRef>
              <c:f>総合計!$AO$33:$AP$33</c:f>
              <c:strCache>
                <c:ptCount val="1"/>
                <c:pt idx="0">
                  <c:v>調査・実態把握 (1)</c:v>
                </c:pt>
              </c:strCache>
            </c:strRef>
          </c:tx>
          <c:spPr>
            <a:solidFill>
              <a:schemeClr val="accent1"/>
            </a:solidFill>
            <a:ln>
              <a:noFill/>
            </a:ln>
            <a:effectLst/>
          </c:spPr>
          <c:invertIfNegative val="0"/>
          <c:cat>
            <c:multiLvlStrRef>
              <c:f>総合計!$AQ$10:$BN$11</c:f>
              <c:multiLvlStrCache>
                <c:ptCount val="24"/>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pt idx="18">
                    <c:v>2024</c:v>
                  </c:pt>
                  <c:pt idx="19">
                    <c:v>2025</c:v>
                  </c:pt>
                  <c:pt idx="20">
                    <c:v>2024</c:v>
                  </c:pt>
                  <c:pt idx="21">
                    <c:v>2025</c:v>
                  </c:pt>
                  <c:pt idx="22">
                    <c:v>2024</c:v>
                  </c:pt>
                  <c:pt idx="23">
                    <c:v>2025</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総合計!$AQ$33:$BN$33</c:f>
              <c:numCache>
                <c:formatCode xml:space="preserv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ser>
          <c:idx val="1"/>
          <c:order val="1"/>
          <c:tx>
            <c:strRef>
              <c:f>総合計!$AO$34:$AP$34</c:f>
              <c:strCache>
                <c:ptCount val="1"/>
                <c:pt idx="0">
                  <c:v>行事・事業・会議への参加・協力 (2)</c:v>
                </c:pt>
              </c:strCache>
            </c:strRef>
          </c:tx>
          <c:spPr>
            <a:solidFill>
              <a:schemeClr val="accent2"/>
            </a:solidFill>
            <a:ln>
              <a:noFill/>
            </a:ln>
            <a:effectLst/>
          </c:spPr>
          <c:invertIfNegative val="0"/>
          <c:cat>
            <c:multiLvlStrRef>
              <c:f>総合計!$AQ$10:$BN$11</c:f>
              <c:multiLvlStrCache>
                <c:ptCount val="24"/>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pt idx="18">
                    <c:v>2024</c:v>
                  </c:pt>
                  <c:pt idx="19">
                    <c:v>2025</c:v>
                  </c:pt>
                  <c:pt idx="20">
                    <c:v>2024</c:v>
                  </c:pt>
                  <c:pt idx="21">
                    <c:v>2025</c:v>
                  </c:pt>
                  <c:pt idx="22">
                    <c:v>2024</c:v>
                  </c:pt>
                  <c:pt idx="23">
                    <c:v>2025</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総合計!$AQ$34:$BN$34</c:f>
              <c:numCache>
                <c:formatCode xml:space="preserv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ser>
          <c:idx val="2"/>
          <c:order val="2"/>
          <c:tx>
            <c:strRef>
              <c:f>総合計!$AO$35:$AP$35</c:f>
              <c:strCache>
                <c:ptCount val="1"/>
                <c:pt idx="0">
                  <c:v>地域福祉活動･自主活動 (3)</c:v>
                </c:pt>
              </c:strCache>
            </c:strRef>
          </c:tx>
          <c:spPr>
            <a:solidFill>
              <a:schemeClr val="accent3"/>
            </a:solidFill>
            <a:ln>
              <a:noFill/>
            </a:ln>
            <a:effectLst/>
          </c:spPr>
          <c:invertIfNegative val="0"/>
          <c:cat>
            <c:multiLvlStrRef>
              <c:f>総合計!$AQ$10:$BN$11</c:f>
              <c:multiLvlStrCache>
                <c:ptCount val="24"/>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pt idx="18">
                    <c:v>2024</c:v>
                  </c:pt>
                  <c:pt idx="19">
                    <c:v>2025</c:v>
                  </c:pt>
                  <c:pt idx="20">
                    <c:v>2024</c:v>
                  </c:pt>
                  <c:pt idx="21">
                    <c:v>2025</c:v>
                  </c:pt>
                  <c:pt idx="22">
                    <c:v>2024</c:v>
                  </c:pt>
                  <c:pt idx="23">
                    <c:v>2025</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総合計!$AQ$35:$BN$35</c:f>
              <c:numCache>
                <c:formatCode xml:space="preserv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ser>
          <c:idx val="3"/>
          <c:order val="3"/>
          <c:tx>
            <c:strRef>
              <c:f>総合計!$AO$36:$AP$36</c:f>
              <c:strCache>
                <c:ptCount val="1"/>
                <c:pt idx="0">
                  <c:v>民児協運営・研修 (4)</c:v>
                </c:pt>
              </c:strCache>
            </c:strRef>
          </c:tx>
          <c:spPr>
            <a:solidFill>
              <a:schemeClr val="accent4"/>
            </a:solidFill>
            <a:ln>
              <a:noFill/>
            </a:ln>
            <a:effectLst/>
          </c:spPr>
          <c:invertIfNegative val="0"/>
          <c:cat>
            <c:multiLvlStrRef>
              <c:f>総合計!$AQ$10:$BN$11</c:f>
              <c:multiLvlStrCache>
                <c:ptCount val="24"/>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pt idx="18">
                    <c:v>2024</c:v>
                  </c:pt>
                  <c:pt idx="19">
                    <c:v>2025</c:v>
                  </c:pt>
                  <c:pt idx="20">
                    <c:v>2024</c:v>
                  </c:pt>
                  <c:pt idx="21">
                    <c:v>2025</c:v>
                  </c:pt>
                  <c:pt idx="22">
                    <c:v>2024</c:v>
                  </c:pt>
                  <c:pt idx="23">
                    <c:v>2025</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総合計!$AQ$36:$BN$36</c:f>
              <c:numCache>
                <c:formatCode xml:space="preserv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ser>
          <c:idx val="4"/>
          <c:order val="4"/>
          <c:tx>
            <c:strRef>
              <c:f>総合計!$AO$37:$AP$37</c:f>
              <c:strCache>
                <c:ptCount val="1"/>
                <c:pt idx="0">
                  <c:v>証　明　事　務 (5)</c:v>
                </c:pt>
              </c:strCache>
            </c:strRef>
          </c:tx>
          <c:spPr>
            <a:solidFill>
              <a:schemeClr val="accent5"/>
            </a:solidFill>
            <a:ln>
              <a:noFill/>
            </a:ln>
            <a:effectLst/>
          </c:spPr>
          <c:invertIfNegative val="0"/>
          <c:cat>
            <c:multiLvlStrRef>
              <c:f>総合計!$AQ$10:$BN$11</c:f>
              <c:multiLvlStrCache>
                <c:ptCount val="24"/>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pt idx="18">
                    <c:v>2024</c:v>
                  </c:pt>
                  <c:pt idx="19">
                    <c:v>2025</c:v>
                  </c:pt>
                  <c:pt idx="20">
                    <c:v>2024</c:v>
                  </c:pt>
                  <c:pt idx="21">
                    <c:v>2025</c:v>
                  </c:pt>
                  <c:pt idx="22">
                    <c:v>2024</c:v>
                  </c:pt>
                  <c:pt idx="23">
                    <c:v>2025</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総合計!$AQ$37:$BN$37</c:f>
              <c:numCache>
                <c:formatCode xml:space="preserv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ser>
          <c:idx val="5"/>
          <c:order val="5"/>
          <c:tx>
            <c:strRef>
              <c:f>総合計!$AO$38:$AP$38</c:f>
              <c:strCache>
                <c:ptCount val="1"/>
                <c:pt idx="0">
                  <c:v>要保護児童の発見の通告・仲介 (6)</c:v>
                </c:pt>
              </c:strCache>
            </c:strRef>
          </c:tx>
          <c:spPr>
            <a:solidFill>
              <a:schemeClr val="accent6"/>
            </a:solidFill>
            <a:ln>
              <a:noFill/>
            </a:ln>
            <a:effectLst/>
          </c:spPr>
          <c:invertIfNegative val="0"/>
          <c:cat>
            <c:multiLvlStrRef>
              <c:f>総合計!$AQ$10:$BN$11</c:f>
              <c:multiLvlStrCache>
                <c:ptCount val="24"/>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pt idx="18">
                    <c:v>2024</c:v>
                  </c:pt>
                  <c:pt idx="19">
                    <c:v>2025</c:v>
                  </c:pt>
                  <c:pt idx="20">
                    <c:v>2024</c:v>
                  </c:pt>
                  <c:pt idx="21">
                    <c:v>2025</c:v>
                  </c:pt>
                  <c:pt idx="22">
                    <c:v>2024</c:v>
                  </c:pt>
                  <c:pt idx="23">
                    <c:v>2025</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総合計!$AQ$38:$BN$38</c:f>
              <c:numCache>
                <c:formatCode xml:space="preserv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txPr>
            <a:bodyPr rot="0" spcFirstLastPara="1" vertOverflow="ellipsis"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gapWidth val="219"/>
        <c:overlap val="100"/>
        <c:axId val="1"/>
        <c:axId val="2"/>
      </c:barChart>
      <c:catAx>
        <c:axId val="1"/>
        <c:scaling>
          <c:orientation val="minMax"/>
        </c:scaling>
        <c:delete val="0"/>
        <c:axPos val="b"/>
        <c:numFmt formatCode="0_ "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1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mn-lt"/>
                <a:ea typeface="+mn-ea"/>
                <a:cs typeface="+mn-cs"/>
              </a:defRPr>
            </a:pPr>
            <a:r>
              <a:rPr lang="ja-JP" altLang="en-US" sz="1800" b="0" i="0" u="none" strike="noStrike" kern="1200" spc="0" baseline="0">
                <a:solidFill>
                  <a:schemeClr val="tx1">
                    <a:lumMod val="65000"/>
                    <a:lumOff val="35000"/>
                  </a:schemeClr>
                </a:solidFill>
                <a:effectLst/>
                <a:latin typeface="+mn-lt"/>
                <a:ea typeface="+mn-ea"/>
                <a:cs typeface="+mn-cs"/>
              </a:rPr>
              <a:t>訪問回数　前年比較</a:t>
            </a:r>
            <a:endParaRPr lang="ja-JP" altLang="ja-JP" sz="1400" b="0" i="0" u="none" strike="noStrike" kern="1200" spc="0" baseline="0">
              <a:solidFill>
                <a:schemeClr val="tx1">
                  <a:lumMod val="65000"/>
                  <a:lumOff val="35000"/>
                </a:schemeClr>
              </a:solidFill>
              <a:effectLst/>
              <a:latin typeface="+mn-lt"/>
              <a:ea typeface="+mn-ea"/>
              <a:cs typeface="+mn-cs"/>
            </a:endParaRPr>
          </a:p>
        </c:rich>
      </c:tx>
      <c:layout/>
      <c:overlay val="0"/>
      <c:spPr>
        <a:noFill/>
        <a:ln>
          <a:noFill/>
        </a:ln>
        <a:effectLst/>
      </c:spPr>
    </c:title>
    <c:autoTitleDeleted val="0"/>
    <c:plotArea>
      <c:layout/>
      <c:barChart>
        <c:barDir val="col"/>
        <c:grouping val="stacked"/>
        <c:varyColors val="0"/>
        <c:ser>
          <c:idx val="0"/>
          <c:order val="0"/>
          <c:tx>
            <c:strRef>
              <c:f>総合計!$AO$40:$AP$40</c:f>
              <c:strCache>
                <c:ptCount val="1"/>
                <c:pt idx="0">
                  <c:v>訪問・連絡活動 (7)</c:v>
                </c:pt>
              </c:strCache>
            </c:strRef>
          </c:tx>
          <c:spPr>
            <a:solidFill>
              <a:schemeClr val="accent1"/>
            </a:solidFill>
            <a:ln>
              <a:noFill/>
            </a:ln>
            <a:effectLst/>
          </c:spPr>
          <c:invertIfNegative val="0"/>
          <c:cat>
            <c:multiLvlStrRef>
              <c:f>総合計!$AQ$10:$BN$11</c:f>
              <c:multiLvlStrCache>
                <c:ptCount val="24"/>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pt idx="18">
                    <c:v>2024</c:v>
                  </c:pt>
                  <c:pt idx="19">
                    <c:v>2025</c:v>
                  </c:pt>
                  <c:pt idx="20">
                    <c:v>2024</c:v>
                  </c:pt>
                  <c:pt idx="21">
                    <c:v>2025</c:v>
                  </c:pt>
                  <c:pt idx="22">
                    <c:v>2024</c:v>
                  </c:pt>
                  <c:pt idx="23">
                    <c:v>2025</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総合計!$AQ$40:$BN$40</c:f>
              <c:numCache>
                <c:formatCode xml:space="preserv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ser>
          <c:idx val="1"/>
          <c:order val="1"/>
          <c:tx>
            <c:strRef>
              <c:f>総合計!$AO$41:$AP$41</c:f>
              <c:strCache>
                <c:ptCount val="1"/>
                <c:pt idx="0">
                  <c:v>そ 　の　 他 (8)</c:v>
                </c:pt>
              </c:strCache>
            </c:strRef>
          </c:tx>
          <c:spPr>
            <a:solidFill>
              <a:schemeClr val="accent2"/>
            </a:solidFill>
            <a:ln>
              <a:noFill/>
            </a:ln>
            <a:effectLst/>
          </c:spPr>
          <c:invertIfNegative val="0"/>
          <c:cat>
            <c:multiLvlStrRef>
              <c:f>総合計!$AQ$10:$BN$11</c:f>
              <c:multiLvlStrCache>
                <c:ptCount val="24"/>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pt idx="18">
                    <c:v>2024</c:v>
                  </c:pt>
                  <c:pt idx="19">
                    <c:v>2025</c:v>
                  </c:pt>
                  <c:pt idx="20">
                    <c:v>2024</c:v>
                  </c:pt>
                  <c:pt idx="21">
                    <c:v>2025</c:v>
                  </c:pt>
                  <c:pt idx="22">
                    <c:v>2024</c:v>
                  </c:pt>
                  <c:pt idx="23">
                    <c:v>2025</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総合計!$AQ$41:$BN$41</c:f>
              <c:numCache>
                <c:formatCode xml:space="preserv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txPr>
            <a:bodyPr rot="0" spcFirstLastPara="1" vertOverflow="ellipsis"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gapWidth val="219"/>
        <c:overlap val="100"/>
        <c:axId val="1"/>
        <c:axId val="2"/>
      </c:barChart>
      <c:catAx>
        <c:axId val="1"/>
        <c:scaling>
          <c:orientation val="minMax"/>
        </c:scaling>
        <c:delete val="0"/>
        <c:axPos val="b"/>
        <c:numFmt formatCode="0_ "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1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mn-lt"/>
                <a:ea typeface="+mn-ea"/>
                <a:cs typeface="+mn-cs"/>
              </a:defRPr>
            </a:pPr>
            <a:r>
              <a:rPr lang="ja-JP" altLang="en-US" sz="1800" b="0" i="0" u="none" strike="noStrike" kern="1200" spc="0" baseline="0">
                <a:solidFill>
                  <a:schemeClr val="tx1">
                    <a:lumMod val="65000"/>
                    <a:lumOff val="35000"/>
                  </a:schemeClr>
                </a:solidFill>
                <a:effectLst/>
                <a:latin typeface="+mn-lt"/>
                <a:ea typeface="+mn-ea"/>
                <a:cs typeface="+mn-cs"/>
              </a:rPr>
              <a:t>連絡調整回数　前年比較</a:t>
            </a:r>
            <a:endParaRPr lang="ja-JP" altLang="ja-JP" sz="1400" b="0" i="0" u="none" strike="noStrike" kern="1200" spc="0" baseline="0">
              <a:solidFill>
                <a:schemeClr val="tx1">
                  <a:lumMod val="65000"/>
                  <a:lumOff val="35000"/>
                </a:schemeClr>
              </a:solidFill>
              <a:effectLst/>
              <a:latin typeface="+mn-lt"/>
              <a:ea typeface="+mn-ea"/>
              <a:cs typeface="+mn-cs"/>
            </a:endParaRPr>
          </a:p>
        </c:rich>
      </c:tx>
      <c:layout/>
      <c:overlay val="0"/>
      <c:spPr>
        <a:noFill/>
        <a:ln>
          <a:noFill/>
        </a:ln>
        <a:effectLst/>
      </c:spPr>
    </c:title>
    <c:autoTitleDeleted val="0"/>
    <c:plotArea>
      <c:layout/>
      <c:barChart>
        <c:barDir val="col"/>
        <c:grouping val="stacked"/>
        <c:varyColors val="0"/>
        <c:ser>
          <c:idx val="0"/>
          <c:order val="0"/>
          <c:tx>
            <c:strRef>
              <c:f>総合計!$AO$43:$AP$43</c:f>
              <c:strCache>
                <c:ptCount val="1"/>
                <c:pt idx="0">
                  <c:v>委　員　相　互 (9)</c:v>
                </c:pt>
              </c:strCache>
            </c:strRef>
          </c:tx>
          <c:spPr>
            <a:solidFill>
              <a:schemeClr val="accent1"/>
            </a:solidFill>
            <a:ln>
              <a:noFill/>
            </a:ln>
            <a:effectLst/>
          </c:spPr>
          <c:invertIfNegative val="0"/>
          <c:cat>
            <c:multiLvlStrRef>
              <c:f>総合計!$AQ$10:$BN$11</c:f>
              <c:multiLvlStrCache>
                <c:ptCount val="24"/>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pt idx="18">
                    <c:v>2024</c:v>
                  </c:pt>
                  <c:pt idx="19">
                    <c:v>2025</c:v>
                  </c:pt>
                  <c:pt idx="20">
                    <c:v>2024</c:v>
                  </c:pt>
                  <c:pt idx="21">
                    <c:v>2025</c:v>
                  </c:pt>
                  <c:pt idx="22">
                    <c:v>2024</c:v>
                  </c:pt>
                  <c:pt idx="23">
                    <c:v>2025</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総合計!$AQ$43:$BN$43</c:f>
              <c:numCache>
                <c:formatCode xml:space="preserv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ser>
          <c:idx val="1"/>
          <c:order val="1"/>
          <c:tx>
            <c:strRef>
              <c:f>総合計!$AO$44:$AP$44</c:f>
              <c:strCache>
                <c:ptCount val="1"/>
                <c:pt idx="0">
                  <c:v>その他の関係機関 (10)</c:v>
                </c:pt>
              </c:strCache>
            </c:strRef>
          </c:tx>
          <c:spPr>
            <a:solidFill>
              <a:schemeClr val="accent2"/>
            </a:solidFill>
            <a:ln>
              <a:noFill/>
            </a:ln>
            <a:effectLst/>
          </c:spPr>
          <c:invertIfNegative val="0"/>
          <c:cat>
            <c:multiLvlStrRef>
              <c:f>総合計!$AQ$10:$BN$11</c:f>
              <c:multiLvlStrCache>
                <c:ptCount val="24"/>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pt idx="18">
                    <c:v>2024</c:v>
                  </c:pt>
                  <c:pt idx="19">
                    <c:v>2025</c:v>
                  </c:pt>
                  <c:pt idx="20">
                    <c:v>2024</c:v>
                  </c:pt>
                  <c:pt idx="21">
                    <c:v>2025</c:v>
                  </c:pt>
                  <c:pt idx="22">
                    <c:v>2024</c:v>
                  </c:pt>
                  <c:pt idx="23">
                    <c:v>2025</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総合計!$AQ$44:$BN$44</c:f>
              <c:numCache>
                <c:formatCode xml:space="preserv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txPr>
            <a:bodyPr rot="0" spcFirstLastPara="1" vertOverflow="ellipsis"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gapWidth val="219"/>
        <c:overlap val="100"/>
        <c:axId val="1"/>
        <c:axId val="2"/>
      </c:barChart>
      <c:catAx>
        <c:axId val="1"/>
        <c:scaling>
          <c:orientation val="minMax"/>
        </c:scaling>
        <c:delete val="0"/>
        <c:axPos val="b"/>
        <c:numFmt formatCode="0_ "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1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mn-lt"/>
                <a:ea typeface="+mn-ea"/>
                <a:cs typeface="+mn-cs"/>
              </a:defRPr>
            </a:pPr>
            <a:r>
              <a:rPr lang="ja-JP" altLang="en-US" sz="1800" b="0" i="0" u="none" strike="noStrike" kern="1200" spc="0" baseline="0">
                <a:solidFill>
                  <a:schemeClr val="tx1">
                    <a:lumMod val="65000"/>
                    <a:lumOff val="35000"/>
                  </a:schemeClr>
                </a:solidFill>
                <a:effectLst/>
                <a:latin typeface="+mn-lt"/>
                <a:ea typeface="+mn-ea"/>
                <a:cs typeface="+mn-cs"/>
              </a:rPr>
              <a:t>活動日数　前年比較</a:t>
            </a:r>
            <a:endParaRPr lang="ja-JP" altLang="ja-JP" sz="1400" b="0" i="0" u="none" strike="noStrike" kern="1200" spc="0" baseline="0">
              <a:solidFill>
                <a:schemeClr val="tx1">
                  <a:lumMod val="65000"/>
                  <a:lumOff val="35000"/>
                </a:schemeClr>
              </a:solidFill>
              <a:effectLst/>
              <a:latin typeface="+mn-lt"/>
              <a:ea typeface="+mn-ea"/>
              <a:cs typeface="+mn-cs"/>
            </a:endParaRPr>
          </a:p>
        </c:rich>
      </c:tx>
      <c:layout/>
      <c:overlay val="0"/>
      <c:spPr>
        <a:noFill/>
        <a:ln>
          <a:noFill/>
        </a:ln>
        <a:effectLst/>
      </c:spPr>
    </c:title>
    <c:autoTitleDeleted val="0"/>
    <c:plotArea>
      <c:layout/>
      <c:barChart>
        <c:barDir val="col"/>
        <c:grouping val="stacked"/>
        <c:varyColors val="0"/>
        <c:ser>
          <c:idx val="0"/>
          <c:order val="0"/>
          <c:tx>
            <c:strRef>
              <c:f>総合計!$AM$46:$AP$46</c:f>
              <c:strCache>
                <c:ptCount val="1"/>
                <c:pt idx="0">
                  <c:v>活　動　日　数 (11)</c:v>
                </c:pt>
              </c:strCache>
            </c:strRef>
          </c:tx>
          <c:spPr>
            <a:solidFill>
              <a:schemeClr val="accent1"/>
            </a:solidFill>
            <a:ln>
              <a:noFill/>
            </a:ln>
            <a:effectLst/>
          </c:spPr>
          <c:invertIfNegative val="0"/>
          <c:cat>
            <c:multiLvlStrRef>
              <c:f>総合計!$AQ$10:$BN$11</c:f>
              <c:multiLvlStrCache>
                <c:ptCount val="24"/>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pt idx="18">
                    <c:v>2024</c:v>
                  </c:pt>
                  <c:pt idx="19">
                    <c:v>2025</c:v>
                  </c:pt>
                  <c:pt idx="20">
                    <c:v>2024</c:v>
                  </c:pt>
                  <c:pt idx="21">
                    <c:v>2025</c:v>
                  </c:pt>
                  <c:pt idx="22">
                    <c:v>2024</c:v>
                  </c:pt>
                  <c:pt idx="23">
                    <c:v>2025</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総合計!$AQ$46:$BN$46</c:f>
              <c:numCache>
                <c:formatCode xml:space="preserv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txPr>
            <a:bodyPr rot="0" spcFirstLastPara="1" vertOverflow="ellipsis"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gapWidth val="219"/>
        <c:overlap val="100"/>
        <c:axId val="1"/>
        <c:axId val="2"/>
      </c:barChart>
      <c:catAx>
        <c:axId val="1"/>
        <c:scaling>
          <c:orientation val="minMax"/>
        </c:scaling>
        <c:delete val="0"/>
        <c:axPos val="b"/>
        <c:numFmt formatCode="0_ "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chemeClr val="tx1">
                    <a:lumMod val="65000"/>
                    <a:lumOff val="35000"/>
                  </a:schemeClr>
                </a:solidFill>
                <a:latin typeface="+mn-lt"/>
                <a:ea typeface="+mn-ea"/>
                <a:cs typeface="+mn-cs"/>
              </a:rPr>
              <a:t>前年度　相談・支援件数（分野別）</a:t>
            </a:r>
            <a:endParaRPr lang="ja-JP" altLang="en-US" sz="1400" b="0" i="0" u="none" strike="noStrike" kern="1200" spc="0" baseline="0">
              <a:solidFill>
                <a:schemeClr val="tx1">
                  <a:lumMod val="65000"/>
                  <a:lumOff val="35000"/>
                </a:schemeClr>
              </a:solidFill>
              <a:latin typeface="+mn-lt"/>
              <a:ea typeface="+mn-ea"/>
              <a:cs typeface="+mn-cs"/>
            </a:endParaRPr>
          </a:p>
        </c:rich>
      </c:tx>
      <c:layout/>
      <c:overlay val="0"/>
      <c:spPr>
        <a:noFill/>
        <a:ln>
          <a:noFill/>
        </a:ln>
        <a:effectLst/>
      </c:spPr>
    </c:title>
    <c:autoTitleDeleted val="0"/>
    <c:plotArea>
      <c:layout/>
      <c:barChart>
        <c:barDir val="col"/>
        <c:grouping val="stacked"/>
        <c:varyColors val="0"/>
        <c:ser>
          <c:idx val="0"/>
          <c:order val="0"/>
          <c:tx>
            <c:strRef>
              <c:f>総合計!$V$27:$W$27</c:f>
              <c:strCache>
                <c:ptCount val="1"/>
                <c:pt idx="0">
                  <c:v>高齢者に関すること (16)</c:v>
                </c:pt>
              </c:strCache>
            </c:strRef>
          </c:tx>
          <c:spPr>
            <a:solidFill>
              <a:schemeClr val="accent1"/>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総合計!$X$27:$AI$27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
          <c:order val="1"/>
          <c:tx>
            <c:strRef>
              <c:f>総合計!$V$28:$W$28</c:f>
              <c:strCache>
                <c:ptCount val="1"/>
                <c:pt idx="0">
                  <c:v>障害者に関すること (17)</c:v>
                </c:pt>
              </c:strCache>
            </c:strRef>
          </c:tx>
          <c:spPr>
            <a:solidFill>
              <a:schemeClr val="accent2"/>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総合計!$X$28:$AI$28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2"/>
          <c:order val="2"/>
          <c:tx>
            <c:strRef>
              <c:f>総合計!$V$29:$W$29</c:f>
              <c:strCache>
                <c:ptCount val="1"/>
                <c:pt idx="0">
                  <c:v>子どもに関すること (18)</c:v>
                </c:pt>
              </c:strCache>
            </c:strRef>
          </c:tx>
          <c:spPr>
            <a:solidFill>
              <a:schemeClr val="accent3"/>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総合計!$X$29:$AI$29</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3"/>
          <c:order val="3"/>
          <c:tx>
            <c:strRef>
              <c:f>総合計!$V$30:$W$30</c:f>
              <c:strCache>
                <c:ptCount val="1"/>
                <c:pt idx="0">
                  <c:v>そ　　の　　他 (19)</c:v>
                </c:pt>
              </c:strCache>
            </c:strRef>
          </c:tx>
          <c:spPr>
            <a:solidFill>
              <a:schemeClr val="accent4"/>
            </a:solidFill>
            <a:ln>
              <a:noFill/>
            </a:ln>
            <a:effectLst/>
          </c:spPr>
          <c:invertIfNegative val="0"/>
          <c:cat>
            <c:strRef>
              <c:f>総合計!$X$11:$AI$11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総合計!$X$30:$AI$30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txPr>
            <a:bodyPr rot="0" spcFirstLastPara="1" vertOverflow="ellipsis"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gapWidth val="150"/>
        <c:overlap val="100"/>
        <c:axId val="1"/>
        <c:axId val="2"/>
      </c:barChart>
      <c:lineChart>
        <c:grouping val="standard"/>
        <c:varyColors val="0"/>
        <c:ser>
          <c:idx val="14"/>
          <c:order val="4"/>
          <c:tx>
            <c:strRef>
              <c:f>総合計!$V$31:$W$31</c:f>
              <c:strCache>
                <c:ptCount val="1"/>
                <c:pt idx="0">
                  <c:v>計 (20)</c:v>
                </c:pt>
              </c:strCache>
            </c:strRef>
          </c:tx>
          <c:spPr>
            <a:noFill/>
            <a:ln w="28575" cap="rnd">
              <a:solidFill>
                <a:sysClr val="windowText" lastClr="000000"/>
              </a:solidFill>
              <a:round/>
            </a:ln>
            <a:effectLst/>
          </c:spPr>
          <c:marker>
            <c:symbol val="circle"/>
            <c:size val="5"/>
            <c:spPr>
              <a:solidFill>
                <a:schemeClr val="accent3">
                  <a:lumMod val="80000"/>
                  <a:lumOff val="20000"/>
                </a:schemeClr>
              </a:solidFill>
              <a:ln w="9525">
                <a:solidFill>
                  <a:sysClr val="windowText" lastClr="000000"/>
                </a:solidFill>
              </a:ln>
              <a:effectLst/>
            </c:spPr>
          </c:marker>
          <c:dLbls>
            <c:spPr>
              <a:noFill/>
              <a:ln>
                <a:noFill/>
              </a:ln>
              <a:effectLst/>
            </c:spPr>
            <c:txPr>
              <a:bodyPr rot="0" spcFirstLastPara="1" vertOverflow="ellipsis" horzOverflow="overflow" wrap="square" lIns="38100" tIns="19050" rIns="38100" bIns="19050" anchor="ctr" anchorCtr="1">
                <a:spAutoFit/>
              </a:bodyPr>
              <a:lstStyle/>
              <a:p>
                <a:pPr algn="ctr" rtl="0">
                  <a:defRPr lang="ja-JP" altLang="en-US" sz="900" b="0" i="0" u="none" strike="noStrike" kern="1200" baseline="0">
                    <a:solidFill>
                      <a:schemeClr val="tx1">
                        <a:lumMod val="75000"/>
                        <a:lumOff val="25000"/>
                      </a:schemeClr>
                    </a:solidFill>
                    <a:latin typeface="+mn-lt"/>
                    <a:ea typeface="+mn-ea"/>
                    <a:cs typeface="+mn-cs"/>
                  </a:defRPr>
                </a:pPr>
                <a:endParaRPr lang="ja-JP" altLang="en-US"/>
              </a:p>
            </c:txPr>
            <c:showLegendKey val="0"/>
            <c:showVal val="1"/>
            <c:showCatName val="0"/>
            <c:showSerName val="0"/>
            <c:showPercent val="0"/>
            <c:showBubbleSize val="0"/>
            <c:extLst>
              <c:ext xmlns:c15="http://schemas.microsoft.com/office/drawing/2012/chart" uri="{CE6537A1-D6FC-4f65-9D91-7224C49458BB}">
                <c15:showLeaderLines val="1"/>
                <c15:leaderLines>
                  <c:spPr>
                    <a:noFill/>
                    <a:ln w="9525" cap="flat" cmpd="sng" algn="ctr">
                      <a:solidFill>
                        <a:schemeClr val="tx1">
                          <a:lumMod val="35000"/>
                          <a:lumOff val="65000"/>
                        </a:schemeClr>
                      </a:solidFill>
                      <a:round/>
                    </a:ln>
                    <a:effectLst/>
                  </c:spPr>
                </c15:leaderLines>
              </c:ext>
            </c:extLst>
          </c:dLbls>
          <c:val>
            <c:numRef>
              <c:f>総合計!$X$31:$AI$31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txPr>
            <a:bodyPr rot="0" spcFirstLastPara="1" vertOverflow="ellipsis"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1"/>
        <c:crosses val="autoZero"/>
        <c:crossBetween val="between"/>
        <c:majorUnit val="5"/>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legend>
    <c:plotVisOnly val="1"/>
    <c:dispBlanksAs val="gap"/>
    <c:showDLblsOverMax val="0"/>
  </c:chart>
  <c:spPr>
    <a:solidFill>
      <a:schemeClr val="bg1"/>
    </a:solidFill>
    <a:ln w="9525" cap="flat" cmpd="sng" algn="ctr">
      <a:solidFill>
        <a:schemeClr val="tx1"/>
      </a:solidFill>
      <a:round/>
    </a:ln>
    <a:effectLst/>
  </c:spPr>
  <c:txPr>
    <a:bodyPr vertOverflow="overflow" horzOverflow="overflow" anchor="ctr" anchorCtr="1"/>
    <a:lstStyle/>
    <a:p>
      <a:pPr algn="ctr" rtl="0">
        <a:defRPr lang="ja-JP" altLang="en-US"/>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mn-lt"/>
                <a:ea typeface="+mn-ea"/>
                <a:cs typeface="+mn-cs"/>
              </a:defRPr>
            </a:pPr>
            <a:r>
              <a:rPr lang="ja-JP" altLang="ja-JP" sz="1800" b="0" i="0" u="none" strike="noStrike" kern="1200" spc="0" baseline="0">
                <a:solidFill>
                  <a:schemeClr val="tx1">
                    <a:lumMod val="65000"/>
                    <a:lumOff val="35000"/>
                  </a:schemeClr>
                </a:solidFill>
                <a:effectLst/>
                <a:latin typeface="+mn-lt"/>
                <a:ea typeface="+mn-ea"/>
                <a:cs typeface="+mn-cs"/>
              </a:rPr>
              <a:t>相談・支援件数（内容別）</a:t>
            </a:r>
            <a:r>
              <a:rPr lang="ja-JP" altLang="en-US" sz="1800" b="0" i="0" u="none" strike="noStrike" kern="1200" spc="0" baseline="0">
                <a:solidFill>
                  <a:schemeClr val="tx1">
                    <a:lumMod val="65000"/>
                    <a:lumOff val="35000"/>
                  </a:schemeClr>
                </a:solidFill>
                <a:effectLst/>
                <a:latin typeface="+mn-lt"/>
                <a:ea typeface="+mn-ea"/>
                <a:cs typeface="+mn-cs"/>
              </a:rPr>
              <a:t>前年比較</a:t>
            </a:r>
            <a:endParaRPr lang="ja-JP" altLang="ja-JP" sz="1400" b="0" i="0" u="none" strike="noStrike" kern="1200" spc="0" baseline="0">
              <a:solidFill>
                <a:schemeClr val="tx1">
                  <a:lumMod val="65000"/>
                  <a:lumOff val="35000"/>
                </a:schemeClr>
              </a:solidFill>
              <a:effectLst/>
              <a:latin typeface="+mn-lt"/>
              <a:ea typeface="+mn-ea"/>
              <a:cs typeface="+mn-cs"/>
            </a:endParaRPr>
          </a:p>
        </c:rich>
      </c:tx>
      <c:layout/>
      <c:overlay val="0"/>
      <c:spPr>
        <a:noFill/>
        <a:ln>
          <a:noFill/>
        </a:ln>
        <a:effectLst/>
      </c:spPr>
    </c:title>
    <c:autoTitleDeleted val="0"/>
    <c:plotArea>
      <c:layout/>
      <c:barChart>
        <c:barDir val="col"/>
        <c:grouping val="stacked"/>
        <c:varyColors val="0"/>
        <c:ser>
          <c:idx val="0"/>
          <c:order val="0"/>
          <c:tx>
            <c:strRef>
              <c:f>総合計!$AO$12:$AP$12</c:f>
              <c:strCache>
                <c:ptCount val="1"/>
                <c:pt idx="0">
                  <c:v>在 宅 福 祉 (1)</c:v>
                </c:pt>
              </c:strCache>
            </c:strRef>
          </c:tx>
          <c:spPr>
            <a:solidFill>
              <a:schemeClr val="accent1"/>
            </a:solidFill>
            <a:ln>
              <a:noFill/>
            </a:ln>
            <a:effectLst/>
          </c:spPr>
          <c:invertIfNegative val="0"/>
          <c:cat>
            <c:multiLvlStrRef>
              <c:f>総合計!$AQ$10:$BN$11</c:f>
              <c:multiLvlStrCache>
                <c:ptCount val="24"/>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pt idx="18">
                    <c:v>2024</c:v>
                  </c:pt>
                  <c:pt idx="19">
                    <c:v>2025</c:v>
                  </c:pt>
                  <c:pt idx="20">
                    <c:v>2024</c:v>
                  </c:pt>
                  <c:pt idx="21">
                    <c:v>2025</c:v>
                  </c:pt>
                  <c:pt idx="22">
                    <c:v>2024</c:v>
                  </c:pt>
                  <c:pt idx="23">
                    <c:v>2025</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総合計!$AQ$12:$BN$12</c:f>
              <c:numCache>
                <c:formatCode xml:space="preserv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ser>
          <c:idx val="1"/>
          <c:order val="1"/>
          <c:tx>
            <c:strRef>
              <c:f>総合計!$AO$13:$AP$13</c:f>
              <c:strCache>
                <c:ptCount val="1"/>
                <c:pt idx="0">
                  <c:v>介　護　保　険 (2)</c:v>
                </c:pt>
              </c:strCache>
            </c:strRef>
          </c:tx>
          <c:spPr>
            <a:solidFill>
              <a:schemeClr val="accent2"/>
            </a:solidFill>
            <a:ln>
              <a:noFill/>
            </a:ln>
            <a:effectLst/>
          </c:spPr>
          <c:invertIfNegative val="0"/>
          <c:cat>
            <c:multiLvlStrRef>
              <c:f>総合計!$AQ$10:$BN$11</c:f>
              <c:multiLvlStrCache>
                <c:ptCount val="24"/>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pt idx="18">
                    <c:v>2024</c:v>
                  </c:pt>
                  <c:pt idx="19">
                    <c:v>2025</c:v>
                  </c:pt>
                  <c:pt idx="20">
                    <c:v>2024</c:v>
                  </c:pt>
                  <c:pt idx="21">
                    <c:v>2025</c:v>
                  </c:pt>
                  <c:pt idx="22">
                    <c:v>2024</c:v>
                  </c:pt>
                  <c:pt idx="23">
                    <c:v>2025</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総合計!$AQ$13:$BN$13</c:f>
              <c:numCache>
                <c:formatCode xml:space="preserv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ser>
          <c:idx val="2"/>
          <c:order val="2"/>
          <c:tx>
            <c:strRef>
              <c:f>総合計!$AO$14:$AP$14</c:f>
              <c:strCache>
                <c:ptCount val="1"/>
                <c:pt idx="0">
                  <c:v>健康・保健医療 (3)</c:v>
                </c:pt>
              </c:strCache>
            </c:strRef>
          </c:tx>
          <c:spPr>
            <a:solidFill>
              <a:schemeClr val="accent3"/>
            </a:solidFill>
            <a:ln>
              <a:noFill/>
            </a:ln>
            <a:effectLst/>
          </c:spPr>
          <c:invertIfNegative val="0"/>
          <c:cat>
            <c:multiLvlStrRef>
              <c:f>総合計!$AQ$10:$BN$11</c:f>
              <c:multiLvlStrCache>
                <c:ptCount val="24"/>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pt idx="18">
                    <c:v>2024</c:v>
                  </c:pt>
                  <c:pt idx="19">
                    <c:v>2025</c:v>
                  </c:pt>
                  <c:pt idx="20">
                    <c:v>2024</c:v>
                  </c:pt>
                  <c:pt idx="21">
                    <c:v>2025</c:v>
                  </c:pt>
                  <c:pt idx="22">
                    <c:v>2024</c:v>
                  </c:pt>
                  <c:pt idx="23">
                    <c:v>2025</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総合計!$AQ$14:$BN$14</c:f>
              <c:numCache>
                <c:formatCode xml:space="preserv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ser>
          <c:idx val="3"/>
          <c:order val="3"/>
          <c:tx>
            <c:strRef>
              <c:f>総合計!$AO$15:$AP$15</c:f>
              <c:strCache>
                <c:ptCount val="1"/>
                <c:pt idx="0">
                  <c:v>子育て・母子保健 (4)</c:v>
                </c:pt>
              </c:strCache>
            </c:strRef>
          </c:tx>
          <c:spPr>
            <a:solidFill>
              <a:schemeClr val="accent4"/>
            </a:solidFill>
            <a:ln>
              <a:noFill/>
            </a:ln>
            <a:effectLst/>
          </c:spPr>
          <c:invertIfNegative val="0"/>
          <c:cat>
            <c:multiLvlStrRef>
              <c:f>総合計!$AQ$10:$BN$11</c:f>
              <c:multiLvlStrCache>
                <c:ptCount val="24"/>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pt idx="18">
                    <c:v>2024</c:v>
                  </c:pt>
                  <c:pt idx="19">
                    <c:v>2025</c:v>
                  </c:pt>
                  <c:pt idx="20">
                    <c:v>2024</c:v>
                  </c:pt>
                  <c:pt idx="21">
                    <c:v>2025</c:v>
                  </c:pt>
                  <c:pt idx="22">
                    <c:v>2024</c:v>
                  </c:pt>
                  <c:pt idx="23">
                    <c:v>2025</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総合計!$AQ$15:$BN$15</c:f>
              <c:numCache>
                <c:formatCode xml:space="preserv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ser>
          <c:idx val="4"/>
          <c:order val="4"/>
          <c:tx>
            <c:strRef>
              <c:f>総合計!$AO$16:$AP$16</c:f>
              <c:strCache>
                <c:ptCount val="1"/>
                <c:pt idx="0">
                  <c:v>子どもの地域生活 (5)</c:v>
                </c:pt>
              </c:strCache>
            </c:strRef>
          </c:tx>
          <c:spPr>
            <a:solidFill>
              <a:schemeClr val="accent5"/>
            </a:solidFill>
            <a:ln>
              <a:noFill/>
            </a:ln>
            <a:effectLst/>
          </c:spPr>
          <c:invertIfNegative val="0"/>
          <c:cat>
            <c:multiLvlStrRef>
              <c:f>総合計!$AQ$10:$BN$11</c:f>
              <c:multiLvlStrCache>
                <c:ptCount val="24"/>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pt idx="18">
                    <c:v>2024</c:v>
                  </c:pt>
                  <c:pt idx="19">
                    <c:v>2025</c:v>
                  </c:pt>
                  <c:pt idx="20">
                    <c:v>2024</c:v>
                  </c:pt>
                  <c:pt idx="21">
                    <c:v>2025</c:v>
                  </c:pt>
                  <c:pt idx="22">
                    <c:v>2024</c:v>
                  </c:pt>
                  <c:pt idx="23">
                    <c:v>2025</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総合計!$AQ$16:$BN$16</c:f>
              <c:numCache>
                <c:formatCode xml:space="preserv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ser>
          <c:idx val="5"/>
          <c:order val="5"/>
          <c:tx>
            <c:strRef>
              <c:f>総合計!$AO$17:$AP$17</c:f>
              <c:strCache>
                <c:ptCount val="1"/>
                <c:pt idx="0">
                  <c:v>子どもの教育･学校生活 (6)</c:v>
                </c:pt>
              </c:strCache>
            </c:strRef>
          </c:tx>
          <c:spPr>
            <a:solidFill>
              <a:schemeClr val="accent6"/>
            </a:solidFill>
            <a:ln>
              <a:noFill/>
            </a:ln>
            <a:effectLst/>
          </c:spPr>
          <c:invertIfNegative val="0"/>
          <c:cat>
            <c:multiLvlStrRef>
              <c:f>総合計!$AQ$10:$BN$11</c:f>
              <c:multiLvlStrCache>
                <c:ptCount val="24"/>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pt idx="18">
                    <c:v>2024</c:v>
                  </c:pt>
                  <c:pt idx="19">
                    <c:v>2025</c:v>
                  </c:pt>
                  <c:pt idx="20">
                    <c:v>2024</c:v>
                  </c:pt>
                  <c:pt idx="21">
                    <c:v>2025</c:v>
                  </c:pt>
                  <c:pt idx="22">
                    <c:v>2024</c:v>
                  </c:pt>
                  <c:pt idx="23">
                    <c:v>2025</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総合計!$AQ$17:$BN$17</c:f>
              <c:numCache>
                <c:formatCode xml:space="preserv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ser>
          <c:idx val="6"/>
          <c:order val="6"/>
          <c:tx>
            <c:strRef>
              <c:f>総合計!$AO$18:$AP$18</c:f>
              <c:strCache>
                <c:ptCount val="1"/>
                <c:pt idx="0">
                  <c:v>生　　活　　費 (7)</c:v>
                </c:pt>
              </c:strCache>
            </c:strRef>
          </c:tx>
          <c:spPr>
            <a:solidFill>
              <a:schemeClr val="accent1">
                <a:lumMod val="60000"/>
              </a:schemeClr>
            </a:solidFill>
            <a:ln>
              <a:noFill/>
            </a:ln>
            <a:effectLst/>
          </c:spPr>
          <c:invertIfNegative val="0"/>
          <c:cat>
            <c:multiLvlStrRef>
              <c:f>総合計!$AQ$10:$BN$11</c:f>
              <c:multiLvlStrCache>
                <c:ptCount val="24"/>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pt idx="18">
                    <c:v>2024</c:v>
                  </c:pt>
                  <c:pt idx="19">
                    <c:v>2025</c:v>
                  </c:pt>
                  <c:pt idx="20">
                    <c:v>2024</c:v>
                  </c:pt>
                  <c:pt idx="21">
                    <c:v>2025</c:v>
                  </c:pt>
                  <c:pt idx="22">
                    <c:v>2024</c:v>
                  </c:pt>
                  <c:pt idx="23">
                    <c:v>2025</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総合計!$AQ$18:$BN$18</c:f>
              <c:numCache>
                <c:formatCode xml:space="preserv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ser>
          <c:idx val="7"/>
          <c:order val="7"/>
          <c:tx>
            <c:strRef>
              <c:f>総合計!$AO$19:$AP$19</c:f>
              <c:strCache>
                <c:ptCount val="1"/>
                <c:pt idx="0">
                  <c:v>年　金・保　険 (8)</c:v>
                </c:pt>
              </c:strCache>
            </c:strRef>
          </c:tx>
          <c:spPr>
            <a:solidFill>
              <a:schemeClr val="accent2">
                <a:lumMod val="60000"/>
              </a:schemeClr>
            </a:solidFill>
            <a:ln>
              <a:noFill/>
            </a:ln>
            <a:effectLst/>
          </c:spPr>
          <c:invertIfNegative val="0"/>
          <c:cat>
            <c:multiLvlStrRef>
              <c:f>総合計!$AQ$10:$BN$11</c:f>
              <c:multiLvlStrCache>
                <c:ptCount val="24"/>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pt idx="18">
                    <c:v>2024</c:v>
                  </c:pt>
                  <c:pt idx="19">
                    <c:v>2025</c:v>
                  </c:pt>
                  <c:pt idx="20">
                    <c:v>2024</c:v>
                  </c:pt>
                  <c:pt idx="21">
                    <c:v>2025</c:v>
                  </c:pt>
                  <c:pt idx="22">
                    <c:v>2024</c:v>
                  </c:pt>
                  <c:pt idx="23">
                    <c:v>2025</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総合計!$AQ$19:$BN$19</c:f>
              <c:numCache>
                <c:formatCode xml:space="preserv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ser>
          <c:idx val="8"/>
          <c:order val="8"/>
          <c:tx>
            <c:strRef>
              <c:f>総合計!$AO$20:$AP$20</c:f>
              <c:strCache>
                <c:ptCount val="1"/>
                <c:pt idx="0">
                  <c:v>仕　　　　　事 (9)</c:v>
                </c:pt>
              </c:strCache>
            </c:strRef>
          </c:tx>
          <c:spPr>
            <a:solidFill>
              <a:schemeClr val="accent3">
                <a:lumMod val="60000"/>
              </a:schemeClr>
            </a:solidFill>
            <a:ln>
              <a:noFill/>
            </a:ln>
            <a:effectLst/>
          </c:spPr>
          <c:invertIfNegative val="0"/>
          <c:cat>
            <c:multiLvlStrRef>
              <c:f>総合計!$AQ$10:$BN$11</c:f>
              <c:multiLvlStrCache>
                <c:ptCount val="24"/>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pt idx="18">
                    <c:v>2024</c:v>
                  </c:pt>
                  <c:pt idx="19">
                    <c:v>2025</c:v>
                  </c:pt>
                  <c:pt idx="20">
                    <c:v>2024</c:v>
                  </c:pt>
                  <c:pt idx="21">
                    <c:v>2025</c:v>
                  </c:pt>
                  <c:pt idx="22">
                    <c:v>2024</c:v>
                  </c:pt>
                  <c:pt idx="23">
                    <c:v>2025</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総合計!$AQ$20:$BN$20</c:f>
              <c:numCache>
                <c:formatCode xml:space="preserv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ser>
          <c:idx val="9"/>
          <c:order val="9"/>
          <c:tx>
            <c:strRef>
              <c:f>総合計!$AO$21:$AP$21</c:f>
              <c:strCache>
                <c:ptCount val="1"/>
                <c:pt idx="0">
                  <c:v>家　族　関　係 (10)</c:v>
                </c:pt>
              </c:strCache>
            </c:strRef>
          </c:tx>
          <c:spPr>
            <a:solidFill>
              <a:schemeClr val="accent4">
                <a:lumMod val="60000"/>
              </a:schemeClr>
            </a:solidFill>
            <a:ln>
              <a:noFill/>
            </a:ln>
            <a:effectLst/>
          </c:spPr>
          <c:invertIfNegative val="0"/>
          <c:cat>
            <c:multiLvlStrRef>
              <c:f>総合計!$AQ$10:$BN$11</c:f>
              <c:multiLvlStrCache>
                <c:ptCount val="24"/>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pt idx="18">
                    <c:v>2024</c:v>
                  </c:pt>
                  <c:pt idx="19">
                    <c:v>2025</c:v>
                  </c:pt>
                  <c:pt idx="20">
                    <c:v>2024</c:v>
                  </c:pt>
                  <c:pt idx="21">
                    <c:v>2025</c:v>
                  </c:pt>
                  <c:pt idx="22">
                    <c:v>2024</c:v>
                  </c:pt>
                  <c:pt idx="23">
                    <c:v>2025</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総合計!$AQ$21:$BN$21</c:f>
              <c:numCache>
                <c:formatCode xml:space="preserv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ser>
          <c:idx val="10"/>
          <c:order val="10"/>
          <c:tx>
            <c:strRef>
              <c:f>総合計!$AO$22:$AP$22</c:f>
              <c:strCache>
                <c:ptCount val="1"/>
                <c:pt idx="0">
                  <c:v>住　　　　　居 (11)</c:v>
                </c:pt>
              </c:strCache>
            </c:strRef>
          </c:tx>
          <c:spPr>
            <a:solidFill>
              <a:schemeClr val="accent5">
                <a:lumMod val="60000"/>
              </a:schemeClr>
            </a:solidFill>
            <a:ln>
              <a:noFill/>
            </a:ln>
            <a:effectLst/>
          </c:spPr>
          <c:invertIfNegative val="0"/>
          <c:cat>
            <c:multiLvlStrRef>
              <c:f>総合計!$AQ$10:$BN$11</c:f>
              <c:multiLvlStrCache>
                <c:ptCount val="24"/>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pt idx="18">
                    <c:v>2024</c:v>
                  </c:pt>
                  <c:pt idx="19">
                    <c:v>2025</c:v>
                  </c:pt>
                  <c:pt idx="20">
                    <c:v>2024</c:v>
                  </c:pt>
                  <c:pt idx="21">
                    <c:v>2025</c:v>
                  </c:pt>
                  <c:pt idx="22">
                    <c:v>2024</c:v>
                  </c:pt>
                  <c:pt idx="23">
                    <c:v>2025</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総合計!$AQ$22:$BN$22</c:f>
              <c:numCache>
                <c:formatCode xml:space="preserv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ser>
          <c:idx val="11"/>
          <c:order val="11"/>
          <c:tx>
            <c:strRef>
              <c:f>総合計!$AO$23:$AP$23</c:f>
              <c:strCache>
                <c:ptCount val="1"/>
                <c:pt idx="0">
                  <c:v>生　活　環　境 (12)</c:v>
                </c:pt>
              </c:strCache>
            </c:strRef>
          </c:tx>
          <c:spPr>
            <a:solidFill>
              <a:schemeClr val="accent6">
                <a:lumMod val="60000"/>
              </a:schemeClr>
            </a:solidFill>
            <a:ln>
              <a:noFill/>
            </a:ln>
            <a:effectLst/>
          </c:spPr>
          <c:invertIfNegative val="0"/>
          <c:cat>
            <c:multiLvlStrRef>
              <c:f>総合計!$AQ$10:$BN$11</c:f>
              <c:multiLvlStrCache>
                <c:ptCount val="24"/>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pt idx="18">
                    <c:v>2024</c:v>
                  </c:pt>
                  <c:pt idx="19">
                    <c:v>2025</c:v>
                  </c:pt>
                  <c:pt idx="20">
                    <c:v>2024</c:v>
                  </c:pt>
                  <c:pt idx="21">
                    <c:v>2025</c:v>
                  </c:pt>
                  <c:pt idx="22">
                    <c:v>2024</c:v>
                  </c:pt>
                  <c:pt idx="23">
                    <c:v>2025</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総合計!$AQ$23:$BN$23</c:f>
              <c:numCache>
                <c:formatCode xml:space="preserv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ser>
          <c:idx val="12"/>
          <c:order val="12"/>
          <c:tx>
            <c:strRef>
              <c:f>総合計!$AO$24:$AP$24</c:f>
              <c:strCache>
                <c:ptCount val="1"/>
                <c:pt idx="0">
                  <c:v>日 常 的 な 支 援 (13)</c:v>
                </c:pt>
              </c:strCache>
            </c:strRef>
          </c:tx>
          <c:spPr>
            <a:solidFill>
              <a:schemeClr val="accent1">
                <a:lumMod val="80000"/>
                <a:lumOff val="20000"/>
              </a:schemeClr>
            </a:solidFill>
            <a:ln>
              <a:noFill/>
            </a:ln>
            <a:effectLst/>
          </c:spPr>
          <c:invertIfNegative val="0"/>
          <c:cat>
            <c:multiLvlStrRef>
              <c:f>総合計!$AQ$10:$BN$11</c:f>
              <c:multiLvlStrCache>
                <c:ptCount val="24"/>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pt idx="18">
                    <c:v>2024</c:v>
                  </c:pt>
                  <c:pt idx="19">
                    <c:v>2025</c:v>
                  </c:pt>
                  <c:pt idx="20">
                    <c:v>2024</c:v>
                  </c:pt>
                  <c:pt idx="21">
                    <c:v>2025</c:v>
                  </c:pt>
                  <c:pt idx="22">
                    <c:v>2024</c:v>
                  </c:pt>
                  <c:pt idx="23">
                    <c:v>2025</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総合計!$AQ$24:$BN$24</c:f>
              <c:numCache>
                <c:formatCode xml:space="preserv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ser>
          <c:idx val="13"/>
          <c:order val="13"/>
          <c:tx>
            <c:strRef>
              <c:f>総合計!$AO$25:$AP$25</c:f>
              <c:strCache>
                <c:ptCount val="1"/>
                <c:pt idx="0">
                  <c:v>そ　　の　　他 (14)</c:v>
                </c:pt>
              </c:strCache>
            </c:strRef>
          </c:tx>
          <c:spPr>
            <a:solidFill>
              <a:schemeClr val="accent2">
                <a:lumMod val="80000"/>
                <a:lumOff val="20000"/>
              </a:schemeClr>
            </a:solidFill>
            <a:ln>
              <a:noFill/>
            </a:ln>
            <a:effectLst/>
          </c:spPr>
          <c:invertIfNegative val="0"/>
          <c:cat>
            <c:multiLvlStrRef>
              <c:f>総合計!$AQ$10:$BN$11</c:f>
              <c:multiLvlStrCache>
                <c:ptCount val="24"/>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pt idx="18">
                    <c:v>2024</c:v>
                  </c:pt>
                  <c:pt idx="19">
                    <c:v>2025</c:v>
                  </c:pt>
                  <c:pt idx="20">
                    <c:v>2024</c:v>
                  </c:pt>
                  <c:pt idx="21">
                    <c:v>2025</c:v>
                  </c:pt>
                  <c:pt idx="22">
                    <c:v>2024</c:v>
                  </c:pt>
                  <c:pt idx="23">
                    <c:v>2025</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総合計!$AQ$25:$BN$25</c:f>
              <c:numCache>
                <c:formatCode xml:space="preserve">0_ </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er>
        <c:dLbls>
          <c:txPr>
            <a:bodyPr rot="0" spcFirstLastPara="1" vertOverflow="ellipsis"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gapWidth val="219"/>
        <c:overlap val="100"/>
        <c:axId val="1"/>
        <c:axId val="2"/>
      </c:barChart>
      <c:lineChart>
        <c:grouping val="standard"/>
        <c:varyColors val="0"/>
        <c:ser>
          <c:idx val="14"/>
          <c:order val="14"/>
          <c:tx>
            <c:strRef>
              <c:f>総合計!$AO$26:$AP$26</c:f>
              <c:strCache>
                <c:ptCount val="1"/>
                <c:pt idx="0">
                  <c:v>計 (15)</c:v>
                </c:pt>
              </c:strCache>
            </c:strRef>
          </c:tx>
          <c:spPr>
            <a:noFill/>
            <a:ln w="28575" cap="rnd">
              <a:solidFill>
                <a:schemeClr val="accent3">
                  <a:lumMod val="80000"/>
                  <a:lumOff val="20000"/>
                </a:schemeClr>
              </a:solidFill>
              <a:round/>
            </a:ln>
            <a:effectLst/>
          </c:spPr>
          <c:marker>
            <c:symbol val="none"/>
          </c:marker>
          <c:dLbls>
            <c:spPr>
              <a:noFill/>
              <a:ln>
                <a:noFill/>
              </a:ln>
              <a:effectLst/>
            </c:spPr>
            <c:txPr>
              <a:bodyPr rot="0" spcFirstLastPara="1" vertOverflow="ellipsis" horzOverflow="overflow" wrap="square" lIns="38100" tIns="19050" rIns="38100" bIns="19050" anchor="ctr" anchorCtr="1">
                <a:spAutoFit/>
              </a:bodyPr>
              <a:lstStyle/>
              <a:p>
                <a:pPr algn="ctr" rtl="0">
                  <a:defRPr lang="ja-JP" altLang="en-US" sz="900" b="0" i="0" u="none" strike="noStrike" kern="1200" baseline="0">
                    <a:solidFill>
                      <a:schemeClr val="tx1">
                        <a:lumMod val="75000"/>
                        <a:lumOff val="25000"/>
                      </a:schemeClr>
                    </a:solidFill>
                    <a:latin typeface="+mn-lt"/>
                    <a:ea typeface="+mn-ea"/>
                    <a:cs typeface="+mn-cs"/>
                  </a:defRPr>
                </a:pPr>
                <a:endParaRPr lang="ja-JP" altLang="en-US"/>
              </a:p>
            </c:txPr>
            <c:showLegendKey val="0"/>
            <c:showVal val="1"/>
            <c:showCatName val="0"/>
            <c:showSerName val="0"/>
            <c:showPercent val="0"/>
            <c:showBubbleSize val="0"/>
            <c:extLst>
              <c:ext xmlns:c15="http://schemas.microsoft.com/office/drawing/2012/chart" uri="{CE6537A1-D6FC-4f65-9D91-7224C49458BB}">
                <c15:showLeaderLines val="1"/>
                <c15:leaderLines>
                  <c:spPr>
                    <a:noFill/>
                    <a:ln w="9525" cap="flat" cmpd="sng" algn="ctr">
                      <a:solidFill>
                        <a:schemeClr val="tx1">
                          <a:lumMod val="35000"/>
                          <a:lumOff val="65000"/>
                        </a:schemeClr>
                      </a:solidFill>
                      <a:round/>
                    </a:ln>
                    <a:effectLst/>
                  </c:spPr>
                </c15:leaderLines>
              </c:ext>
            </c:extLst>
          </c:dLbls>
          <c:cat>
            <c:multiLvlStrRef>
              <c:f>総合計!$AQ$10:$BN$11</c:f>
              <c:multiLvlStrCache>
                <c:ptCount val="24"/>
                <c:lvl>
                  <c:pt idx="0">
                    <c:v>2024</c:v>
                  </c:pt>
                  <c:pt idx="1">
                    <c:v>2025</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pt idx="16">
                    <c:v>2024</c:v>
                  </c:pt>
                  <c:pt idx="17">
                    <c:v>2025</c:v>
                  </c:pt>
                  <c:pt idx="18">
                    <c:v>2024</c:v>
                  </c:pt>
                  <c:pt idx="19">
                    <c:v>2025</c:v>
                  </c:pt>
                  <c:pt idx="20">
                    <c:v>2024</c:v>
                  </c:pt>
                  <c:pt idx="21">
                    <c:v>2025</c:v>
                  </c:pt>
                  <c:pt idx="22">
                    <c:v>2024</c:v>
                  </c:pt>
                  <c:pt idx="23">
                    <c:v>2025</c:v>
                  </c:pt>
                </c:lvl>
                <c:lvl>
                  <c:pt idx="0">
                    <c:v>4月</c:v>
                  </c:pt>
                  <c:pt idx="2">
                    <c:v>5月</c:v>
                  </c:pt>
                  <c:pt idx="4">
                    <c:v>6月</c:v>
                  </c:pt>
                  <c:pt idx="6">
                    <c:v>7月</c:v>
                  </c:pt>
                  <c:pt idx="8">
                    <c:v>8月</c:v>
                  </c:pt>
                  <c:pt idx="10">
                    <c:v>9月</c:v>
                  </c:pt>
                  <c:pt idx="12">
                    <c:v>10月</c:v>
                  </c:pt>
                  <c:pt idx="14">
                    <c:v>11月</c:v>
                  </c:pt>
                  <c:pt idx="16">
                    <c:v>12月</c:v>
                  </c:pt>
                  <c:pt idx="18">
                    <c:v>1月</c:v>
                  </c:pt>
                  <c:pt idx="20">
                    <c:v>2月</c:v>
                  </c:pt>
                  <c:pt idx="22">
                    <c:v>3月</c:v>
                  </c:pt>
                </c:lvl>
              </c:multiLvlStrCache>
            </c:multiLvlStrRef>
          </c:cat>
          <c:val>
            <c:numRef>
              <c:f>総合計!$AQ$26:$BN$26</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ser>
        <c:dLbls>
          <c:txPr>
            <a:bodyPr rot="0" spcFirstLastPara="1" vertOverflow="ellipsis"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marker val="0"/>
        <c:smooth val="0"/>
        <c:axId val="1"/>
        <c:axId val="2"/>
      </c:lineChart>
      <c:catAx>
        <c:axId val="1"/>
        <c:scaling>
          <c:orientation val="minMax"/>
        </c:scaling>
        <c:delete val="0"/>
        <c:axPos val="b"/>
        <c:numFmt formatCode="0_ "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1"/>
        <c:crosses val="autoZero"/>
        <c:crossBetween val="between"/>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chemeClr val="tx1">
                    <a:lumMod val="65000"/>
                    <a:lumOff val="35000"/>
                  </a:schemeClr>
                </a:solidFill>
                <a:latin typeface="+mn-lt"/>
                <a:ea typeface="+mn-ea"/>
                <a:cs typeface="+mn-cs"/>
              </a:rPr>
              <a:t>今年度　相談・支援件数（内容別）</a:t>
            </a:r>
            <a:endParaRPr lang="ja-JP" altLang="en-US" sz="1400" b="0" i="0" u="none" strike="noStrike" kern="1200" spc="0" baseline="0">
              <a:solidFill>
                <a:schemeClr val="tx1">
                  <a:lumMod val="65000"/>
                  <a:lumOff val="35000"/>
                </a:schemeClr>
              </a:solidFill>
              <a:latin typeface="+mn-lt"/>
              <a:ea typeface="+mn-ea"/>
              <a:cs typeface="+mn-cs"/>
            </a:endParaRPr>
          </a:p>
        </c:rich>
      </c:tx>
      <c:layout/>
      <c:overlay val="0"/>
      <c:spPr>
        <a:noFill/>
        <a:ln>
          <a:noFill/>
        </a:ln>
        <a:effectLst/>
      </c:spPr>
    </c:title>
    <c:autoTitleDeleted val="0"/>
    <c:plotArea>
      <c:layout/>
      <c:barChart>
        <c:barDir val="col"/>
        <c:grouping val="stacked"/>
        <c:varyColors val="0"/>
        <c:ser>
          <c:idx val="0"/>
          <c:order val="0"/>
          <c:tx>
            <c:strRef>
              <c:f>総合計!$C$12:$D$12</c:f>
              <c:strCache>
                <c:ptCount val="1"/>
                <c:pt idx="0">
                  <c:v>在　宅　福　祉 (1)</c:v>
                </c:pt>
              </c:strCache>
            </c:strRef>
          </c:tx>
          <c:spPr>
            <a:solidFill>
              <a:schemeClr val="accent1"/>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総合計!$E$12:$P$12</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
          <c:order val="1"/>
          <c:tx>
            <c:strRef>
              <c:f>総合計!$C$13:$D$13</c:f>
              <c:strCache>
                <c:ptCount val="1"/>
                <c:pt idx="0">
                  <c:v>介　護　保　険 (2)</c:v>
                </c:pt>
              </c:strCache>
            </c:strRef>
          </c:tx>
          <c:spPr>
            <a:solidFill>
              <a:schemeClr val="accent2"/>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総合計!$E$13:$P$13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2"/>
          <c:order val="2"/>
          <c:tx>
            <c:strRef>
              <c:f>総合計!$C$14:$D$14</c:f>
              <c:strCache>
                <c:ptCount val="1"/>
                <c:pt idx="0">
                  <c:v>健康・保健医療 (3)</c:v>
                </c:pt>
              </c:strCache>
            </c:strRef>
          </c:tx>
          <c:spPr>
            <a:solidFill>
              <a:schemeClr val="accent3"/>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総合計!$E$14:$P$14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3"/>
          <c:order val="3"/>
          <c:tx>
            <c:strRef>
              <c:f>総合計!$C$15:$D$15</c:f>
              <c:strCache>
                <c:ptCount val="1"/>
                <c:pt idx="0">
                  <c:v>子育て・母子保健 (4)</c:v>
                </c:pt>
              </c:strCache>
            </c:strRef>
          </c:tx>
          <c:spPr>
            <a:solidFill>
              <a:schemeClr val="accent4"/>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総合計!$E$15:$P$15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4"/>
          <c:order val="4"/>
          <c:tx>
            <c:strRef>
              <c:f>総合計!$C$16:$D$16</c:f>
              <c:strCache>
                <c:ptCount val="1"/>
                <c:pt idx="0">
                  <c:v>子どもの地域生活 (5)</c:v>
                </c:pt>
              </c:strCache>
            </c:strRef>
          </c:tx>
          <c:spPr>
            <a:solidFill>
              <a:schemeClr val="accent5"/>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総合計!$E$16:$P$16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5"/>
          <c:order val="5"/>
          <c:tx>
            <c:strRef>
              <c:f>総合計!$C$17:$D$17</c:f>
              <c:strCache>
                <c:ptCount val="1"/>
                <c:pt idx="0">
                  <c:v>子どもの教育･学校生活 (6)</c:v>
                </c:pt>
              </c:strCache>
            </c:strRef>
          </c:tx>
          <c:spPr>
            <a:solidFill>
              <a:schemeClr val="accent6"/>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総合計!$E$17:$P$17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6"/>
          <c:order val="6"/>
          <c:tx>
            <c:strRef>
              <c:f>総合計!$C$18:$D$18</c:f>
              <c:strCache>
                <c:ptCount val="1"/>
                <c:pt idx="0">
                  <c:v>生　　活　　費 (7)</c:v>
                </c:pt>
              </c:strCache>
            </c:strRef>
          </c:tx>
          <c:spPr>
            <a:solidFill>
              <a:schemeClr val="accent1">
                <a:lumMod val="60000"/>
              </a:schemeClr>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総合計!$E$18:$P$18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7"/>
          <c:order val="7"/>
          <c:tx>
            <c:strRef>
              <c:f>総合計!$C$19:$D$19</c:f>
              <c:strCache>
                <c:ptCount val="1"/>
                <c:pt idx="0">
                  <c:v>年　金・保　険 (8)</c:v>
                </c:pt>
              </c:strCache>
            </c:strRef>
          </c:tx>
          <c:spPr>
            <a:solidFill>
              <a:schemeClr val="accent2">
                <a:lumMod val="60000"/>
              </a:schemeClr>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総合計!$E$19:$P$19</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8"/>
          <c:order val="8"/>
          <c:tx>
            <c:strRef>
              <c:f>総合計!$C$20:$D$20</c:f>
              <c:strCache>
                <c:ptCount val="1"/>
                <c:pt idx="0">
                  <c:v>仕　　　　　事 (9)</c:v>
                </c:pt>
              </c:strCache>
            </c:strRef>
          </c:tx>
          <c:spPr>
            <a:solidFill>
              <a:schemeClr val="accent3">
                <a:lumMod val="60000"/>
              </a:schemeClr>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総合計!$E$20:$P$20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9"/>
          <c:order val="9"/>
          <c:tx>
            <c:strRef>
              <c:f>総合計!$C$21:$D$21</c:f>
              <c:strCache>
                <c:ptCount val="1"/>
                <c:pt idx="0">
                  <c:v>家　族　関　係 (10)</c:v>
                </c:pt>
              </c:strCache>
            </c:strRef>
          </c:tx>
          <c:spPr>
            <a:solidFill>
              <a:schemeClr val="accent4">
                <a:lumMod val="60000"/>
              </a:schemeClr>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総合計!$E$21:$P$21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0"/>
          <c:order val="10"/>
          <c:tx>
            <c:strRef>
              <c:f>総合計!$C$22:$D$22</c:f>
              <c:strCache>
                <c:ptCount val="1"/>
                <c:pt idx="0">
                  <c:v>住　　　　　居 (11)</c:v>
                </c:pt>
              </c:strCache>
            </c:strRef>
          </c:tx>
          <c:spPr>
            <a:solidFill>
              <a:schemeClr val="accent5">
                <a:lumMod val="60000"/>
              </a:schemeClr>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総合計!$E$22:$P$22</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1"/>
          <c:order val="11"/>
          <c:tx>
            <c:strRef>
              <c:f>総合計!$C$23:$D$23</c:f>
              <c:strCache>
                <c:ptCount val="1"/>
                <c:pt idx="0">
                  <c:v>生　活　環　境 (12)</c:v>
                </c:pt>
              </c:strCache>
            </c:strRef>
          </c:tx>
          <c:spPr>
            <a:solidFill>
              <a:schemeClr val="accent6">
                <a:lumMod val="60000"/>
              </a:schemeClr>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総合計!$E$23:$P$23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2"/>
          <c:order val="12"/>
          <c:tx>
            <c:strRef>
              <c:f>総合計!$C$24:$D$24</c:f>
              <c:strCache>
                <c:ptCount val="1"/>
                <c:pt idx="0">
                  <c:v>日 常 的 な 支 援 (13)</c:v>
                </c:pt>
              </c:strCache>
            </c:strRef>
          </c:tx>
          <c:spPr>
            <a:solidFill>
              <a:schemeClr val="accent1">
                <a:lumMod val="80000"/>
                <a:lumOff val="20000"/>
              </a:schemeClr>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総合計!$E$24:$P$24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3"/>
          <c:order val="13"/>
          <c:tx>
            <c:strRef>
              <c:f>総合計!$C$25:$D$25</c:f>
              <c:strCache>
                <c:ptCount val="1"/>
                <c:pt idx="0">
                  <c:v>そ　　の　　他 (14)</c:v>
                </c:pt>
              </c:strCache>
            </c:strRef>
          </c:tx>
          <c:spPr>
            <a:solidFill>
              <a:schemeClr val="accent2">
                <a:lumMod val="80000"/>
                <a:lumOff val="20000"/>
              </a:schemeClr>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総合計!$E$25:$P$25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txPr>
            <a:bodyPr rot="0" spcFirstLastPara="1" vertOverflow="ellipsis"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gapWidth val="150"/>
        <c:overlap val="100"/>
        <c:axId val="1"/>
        <c:axId val="2"/>
      </c:barChart>
      <c:lineChart>
        <c:grouping val="standard"/>
        <c:varyColors val="0"/>
        <c:ser>
          <c:idx val="14"/>
          <c:order val="14"/>
          <c:tx>
            <c:strRef>
              <c:f>総合計!$C$26:$D$26</c:f>
              <c:strCache>
                <c:ptCount val="1"/>
                <c:pt idx="0">
                  <c:v>計 (15)</c:v>
                </c:pt>
              </c:strCache>
            </c:strRef>
          </c:tx>
          <c:spPr>
            <a:noFill/>
            <a:ln w="28575" cap="rnd">
              <a:solidFill>
                <a:sysClr val="windowText" lastClr="000000"/>
              </a:solidFill>
              <a:round/>
            </a:ln>
            <a:effectLst/>
          </c:spPr>
          <c:marker>
            <c:symbol val="circle"/>
            <c:size val="5"/>
            <c:spPr>
              <a:solidFill>
                <a:schemeClr val="accent3">
                  <a:lumMod val="80000"/>
                  <a:lumOff val="20000"/>
                </a:schemeClr>
              </a:solidFill>
              <a:ln w="9525">
                <a:solidFill>
                  <a:sysClr val="windowText" lastClr="000000"/>
                </a:solidFill>
              </a:ln>
              <a:effectLst/>
            </c:spPr>
          </c:marker>
          <c:dLbls>
            <c:spPr>
              <a:noFill/>
              <a:ln>
                <a:noFill/>
              </a:ln>
              <a:effectLst/>
            </c:spPr>
            <c:txPr>
              <a:bodyPr rot="0" spcFirstLastPara="1" vertOverflow="ellipsis" horzOverflow="overflow" wrap="square" lIns="38100" tIns="19050" rIns="38100" bIns="19050" anchor="ctr" anchorCtr="1">
                <a:spAutoFit/>
              </a:bodyPr>
              <a:lstStyle/>
              <a:p>
                <a:pPr algn="ctr" rtl="0">
                  <a:defRPr lang="ja-JP" altLang="en-US" sz="900" b="0" i="0" u="none" strike="noStrike" kern="1200" baseline="0">
                    <a:solidFill>
                      <a:schemeClr val="tx1">
                        <a:lumMod val="75000"/>
                        <a:lumOff val="25000"/>
                      </a:schemeClr>
                    </a:solidFill>
                    <a:latin typeface="+mn-lt"/>
                    <a:ea typeface="+mn-ea"/>
                    <a:cs typeface="+mn-cs"/>
                  </a:defRPr>
                </a:pPr>
                <a:endParaRPr lang="ja-JP" altLang="en-US"/>
              </a:p>
            </c:txPr>
            <c:showLegendKey val="0"/>
            <c:showVal val="1"/>
            <c:showCatName val="0"/>
            <c:showSerName val="0"/>
            <c:showPercent val="0"/>
            <c:showBubbleSize val="0"/>
            <c:extLst>
              <c:ext xmlns:c15="http://schemas.microsoft.com/office/drawing/2012/chart" uri="{CE6537A1-D6FC-4f65-9D91-7224C49458BB}">
                <c15:showLeaderLines val="1"/>
                <c15:leaderLines>
                  <c:spPr>
                    <a:noFill/>
                    <a:ln w="9525" cap="flat" cmpd="sng" algn="ctr">
                      <a:solidFill>
                        <a:schemeClr val="tx1">
                          <a:lumMod val="35000"/>
                          <a:lumOff val="65000"/>
                        </a:schemeClr>
                      </a:solidFill>
                      <a:round/>
                    </a:ln>
                    <a:effectLst/>
                  </c:spPr>
                </c15:leaderLines>
              </c:ext>
            </c:extLst>
          </c:dLbls>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総合計!$E$26:$P$26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txPr>
            <a:bodyPr rot="0" spcFirstLastPara="1" vertOverflow="ellipsis"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1"/>
        <c:crosses val="autoZero"/>
        <c:crossBetween val="between"/>
        <c:majorUnit val="5"/>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legend>
    <c:plotVisOnly val="1"/>
    <c:dispBlanksAs val="gap"/>
    <c:showDLblsOverMax val="0"/>
  </c:chart>
  <c:spPr>
    <a:solidFill>
      <a:schemeClr val="bg1"/>
    </a:solidFill>
    <a:ln w="9525" cap="flat" cmpd="sng" algn="ctr">
      <a:solidFill>
        <a:schemeClr val="tx1"/>
      </a:solidFill>
      <a:round/>
    </a:ln>
    <a:effectLst/>
  </c:spPr>
  <c:txPr>
    <a:bodyPr vertOverflow="overflow" horzOverflow="overflow" anchor="ctr" anchorCtr="1"/>
    <a:lstStyle/>
    <a:p>
      <a:pPr algn="ctr" rtl="0">
        <a:defRPr lang="ja-JP" altLang="en-US"/>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mn-lt"/>
                <a:ea typeface="+mn-ea"/>
                <a:cs typeface="+mn-cs"/>
              </a:defRPr>
            </a:pPr>
            <a:r>
              <a:rPr lang="ja-JP" altLang="en-US" sz="1400" b="0" i="0" u="none" strike="noStrike" kern="1200" spc="0" baseline="0">
                <a:solidFill>
                  <a:schemeClr val="tx1">
                    <a:lumMod val="65000"/>
                    <a:lumOff val="35000"/>
                  </a:schemeClr>
                </a:solidFill>
                <a:latin typeface="+mn-lt"/>
                <a:ea typeface="+mn-ea"/>
                <a:cs typeface="+mn-cs"/>
              </a:rPr>
              <a:t>今年度　相談・支援件数（分野別）</a:t>
            </a:r>
            <a:endParaRPr lang="ja-JP" altLang="en-US" sz="1400" b="0" i="0" u="none" strike="noStrike" kern="1200" spc="0" baseline="0">
              <a:solidFill>
                <a:schemeClr val="tx1">
                  <a:lumMod val="65000"/>
                  <a:lumOff val="35000"/>
                </a:schemeClr>
              </a:solidFill>
              <a:latin typeface="+mn-lt"/>
              <a:ea typeface="+mn-ea"/>
              <a:cs typeface="+mn-cs"/>
            </a:endParaRPr>
          </a:p>
        </c:rich>
      </c:tx>
      <c:layout/>
      <c:overlay val="0"/>
      <c:spPr>
        <a:noFill/>
        <a:ln>
          <a:noFill/>
        </a:ln>
        <a:effectLst/>
      </c:spPr>
    </c:title>
    <c:autoTitleDeleted val="0"/>
    <c:plotArea>
      <c:layout/>
      <c:barChart>
        <c:barDir val="col"/>
        <c:grouping val="stacked"/>
        <c:varyColors val="0"/>
        <c:ser>
          <c:idx val="0"/>
          <c:order val="0"/>
          <c:tx>
            <c:strRef>
              <c:f>総合計!$C$27:$D$27</c:f>
              <c:strCache>
                <c:ptCount val="1"/>
                <c:pt idx="0">
                  <c:v>高齢者に関すること (16)</c:v>
                </c:pt>
              </c:strCache>
            </c:strRef>
          </c:tx>
          <c:spPr>
            <a:solidFill>
              <a:schemeClr val="accent1"/>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総合計!$E$27:$P$27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
          <c:order val="1"/>
          <c:tx>
            <c:strRef>
              <c:f>総合計!$C$28:$D$28</c:f>
              <c:strCache>
                <c:ptCount val="1"/>
                <c:pt idx="0">
                  <c:v>障害者に関すること (17)</c:v>
                </c:pt>
              </c:strCache>
            </c:strRef>
          </c:tx>
          <c:spPr>
            <a:solidFill>
              <a:schemeClr val="accent2"/>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総合計!$E$28:$P$28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2"/>
          <c:order val="2"/>
          <c:tx>
            <c:strRef>
              <c:f>総合計!$C$29:$D$29</c:f>
              <c:strCache>
                <c:ptCount val="1"/>
                <c:pt idx="0">
                  <c:v>子どもに関すること (18)</c:v>
                </c:pt>
              </c:strCache>
            </c:strRef>
          </c:tx>
          <c:spPr>
            <a:solidFill>
              <a:schemeClr val="accent3"/>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総合計!$E$29:$P$29</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3"/>
          <c:order val="3"/>
          <c:tx>
            <c:strRef>
              <c:f>総合計!$C$30:$D$30</c:f>
              <c:strCache>
                <c:ptCount val="1"/>
                <c:pt idx="0">
                  <c:v>そ　　の　　他 (19)</c:v>
                </c:pt>
              </c:strCache>
            </c:strRef>
          </c:tx>
          <c:spPr>
            <a:solidFill>
              <a:schemeClr val="accent4"/>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総合計!$E$30:$P$30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txPr>
            <a:bodyPr rot="0" spcFirstLastPara="1" vertOverflow="ellipsis"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gapWidth val="150"/>
        <c:overlap val="100"/>
        <c:axId val="1"/>
        <c:axId val="2"/>
      </c:barChart>
      <c:lineChart>
        <c:grouping val="standard"/>
        <c:varyColors val="0"/>
        <c:ser>
          <c:idx val="14"/>
          <c:order val="4"/>
          <c:tx>
            <c:strRef>
              <c:f>総合計!$C$31:$D$31</c:f>
              <c:strCache>
                <c:ptCount val="1"/>
                <c:pt idx="0">
                  <c:v>計 (20)</c:v>
                </c:pt>
              </c:strCache>
            </c:strRef>
          </c:tx>
          <c:spPr>
            <a:noFill/>
            <a:ln w="28575" cap="rnd">
              <a:solidFill>
                <a:sysClr val="windowText" lastClr="000000"/>
              </a:solidFill>
              <a:round/>
            </a:ln>
            <a:effectLst/>
          </c:spPr>
          <c:marker>
            <c:symbol val="circle"/>
            <c:size val="5"/>
            <c:spPr>
              <a:solidFill>
                <a:schemeClr val="accent3">
                  <a:lumMod val="80000"/>
                  <a:lumOff val="20000"/>
                </a:schemeClr>
              </a:solidFill>
              <a:ln w="9525">
                <a:solidFill>
                  <a:sysClr val="windowText" lastClr="000000"/>
                </a:solidFill>
              </a:ln>
              <a:effectLst/>
            </c:spPr>
          </c:marker>
          <c:dLbls>
            <c:spPr>
              <a:noFill/>
              <a:ln>
                <a:noFill/>
              </a:ln>
              <a:effectLst/>
            </c:spPr>
            <c:txPr>
              <a:bodyPr rot="0" spcFirstLastPara="1" vertOverflow="ellipsis" horzOverflow="overflow" wrap="square" lIns="38100" tIns="19050" rIns="38100" bIns="19050" anchor="ctr" anchorCtr="1">
                <a:spAutoFit/>
              </a:bodyPr>
              <a:lstStyle/>
              <a:p>
                <a:pPr algn="ctr" rtl="0">
                  <a:defRPr lang="ja-JP" altLang="en-US" sz="900" b="0" i="0" u="none" strike="noStrike" kern="1200" baseline="0">
                    <a:solidFill>
                      <a:schemeClr val="tx1">
                        <a:lumMod val="75000"/>
                        <a:lumOff val="25000"/>
                      </a:schemeClr>
                    </a:solidFill>
                    <a:latin typeface="+mn-lt"/>
                    <a:ea typeface="+mn-ea"/>
                    <a:cs typeface="+mn-cs"/>
                  </a:defRPr>
                </a:pPr>
                <a:endParaRPr lang="ja-JP" altLang="en-US"/>
              </a:p>
            </c:txPr>
            <c:showLegendKey val="0"/>
            <c:showVal val="1"/>
            <c:showCatName val="0"/>
            <c:showSerName val="0"/>
            <c:showPercent val="0"/>
            <c:showBubbleSize val="0"/>
            <c:extLst>
              <c:ext xmlns:c15="http://schemas.microsoft.com/office/drawing/2012/chart" uri="{CE6537A1-D6FC-4f65-9D91-7224C49458BB}">
                <c15:showLeaderLines val="1"/>
                <c15:leaderLines>
                  <c:spPr>
                    <a:noFill/>
                    <a:ln w="9525" cap="flat" cmpd="sng" algn="ctr">
                      <a:solidFill>
                        <a:schemeClr val="tx1">
                          <a:lumMod val="35000"/>
                          <a:lumOff val="65000"/>
                        </a:schemeClr>
                      </a:solidFill>
                      <a:round/>
                    </a:ln>
                    <a:effectLst/>
                  </c:spPr>
                </c15:leaderLines>
              </c:ext>
            </c:extLst>
          </c:dLbls>
          <c:val>
            <c:numRef>
              <c:f>総合計!$E$31:$P$31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txPr>
            <a:bodyPr rot="0" spcFirstLastPara="1" vertOverflow="ellipsis"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1"/>
        <c:crosses val="autoZero"/>
        <c:crossBetween val="between"/>
        <c:majorUnit val="5"/>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legend>
    <c:plotVisOnly val="1"/>
    <c:dispBlanksAs val="gap"/>
    <c:showDLblsOverMax val="0"/>
  </c:chart>
  <c:spPr>
    <a:solidFill>
      <a:schemeClr val="bg1"/>
    </a:solidFill>
    <a:ln w="9525" cap="flat" cmpd="sng" algn="ctr">
      <a:solidFill>
        <a:schemeClr val="tx1"/>
      </a:solidFill>
      <a:round/>
    </a:ln>
    <a:effectLst/>
  </c:spPr>
  <c:txPr>
    <a:bodyPr vertOverflow="overflow" horzOverflow="overflow" anchor="ctr" anchorCtr="1"/>
    <a:lstStyle/>
    <a:p>
      <a:pPr algn="ctr" rtl="0">
        <a:defRPr lang="ja-JP" altLang="en-US"/>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mn-lt"/>
                <a:ea typeface="+mn-ea"/>
                <a:cs typeface="+mn-cs"/>
              </a:defRPr>
            </a:pPr>
            <a:r>
              <a:rPr lang="ja-JP" altLang="ja-JP" sz="1400" b="0" i="0" u="none" strike="noStrike" kern="1200" spc="0" baseline="0">
                <a:solidFill>
                  <a:schemeClr val="tx1">
                    <a:lumMod val="65000"/>
                    <a:lumOff val="35000"/>
                  </a:schemeClr>
                </a:solidFill>
                <a:effectLst/>
                <a:latin typeface="+mn-lt"/>
                <a:ea typeface="+mn-ea"/>
                <a:cs typeface="+mn-cs"/>
              </a:rPr>
              <a:t>今年度　</a:t>
            </a:r>
            <a:r>
              <a:rPr lang="ja-JP" altLang="en-US" sz="1400" b="0" i="0" u="none" strike="noStrike" kern="1200" spc="0" baseline="0">
                <a:solidFill>
                  <a:schemeClr val="tx1">
                    <a:lumMod val="65000"/>
                    <a:lumOff val="35000"/>
                  </a:schemeClr>
                </a:solidFill>
                <a:latin typeface="+mn-lt"/>
                <a:ea typeface="+mn-ea"/>
                <a:cs typeface="+mn-cs"/>
              </a:rPr>
              <a:t>その他の活動件数</a:t>
            </a:r>
            <a:endParaRPr lang="ja-JP" altLang="en-US" sz="1400" b="0" i="0" u="none" strike="noStrike" kern="1200" spc="0" baseline="0">
              <a:solidFill>
                <a:schemeClr val="tx1">
                  <a:lumMod val="65000"/>
                  <a:lumOff val="35000"/>
                </a:schemeClr>
              </a:solidFill>
              <a:latin typeface="+mn-lt"/>
              <a:ea typeface="+mn-ea"/>
              <a:cs typeface="+mn-cs"/>
            </a:endParaRPr>
          </a:p>
        </c:rich>
      </c:tx>
      <c:layout/>
      <c:overlay val="0"/>
      <c:spPr>
        <a:noFill/>
        <a:ln>
          <a:noFill/>
        </a:ln>
        <a:effectLst/>
      </c:spPr>
    </c:title>
    <c:autoTitleDeleted val="0"/>
    <c:plotArea>
      <c:layout/>
      <c:barChart>
        <c:barDir val="col"/>
        <c:grouping val="stacked"/>
        <c:varyColors val="0"/>
        <c:ser>
          <c:idx val="0"/>
          <c:order val="0"/>
          <c:tx>
            <c:strRef>
              <c:f>総合計!$C$33:$D$33</c:f>
              <c:strCache>
                <c:ptCount val="1"/>
                <c:pt idx="0">
                  <c:v>調査・実態把握 (1)</c:v>
                </c:pt>
              </c:strCache>
            </c:strRef>
          </c:tx>
          <c:spPr>
            <a:solidFill>
              <a:schemeClr val="accent1"/>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総合計!$E$33:$P$33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
          <c:order val="1"/>
          <c:tx>
            <c:strRef>
              <c:f>総合計!$C$34:$D$34</c:f>
              <c:strCache>
                <c:ptCount val="1"/>
                <c:pt idx="0">
                  <c:v>行事・事業・会議への参加・協力 (2)</c:v>
                </c:pt>
              </c:strCache>
            </c:strRef>
          </c:tx>
          <c:spPr>
            <a:solidFill>
              <a:schemeClr val="accent2"/>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総合計!$E$34:$P$34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2"/>
          <c:order val="2"/>
          <c:tx>
            <c:strRef>
              <c:f>総合計!$C$35:$D$35</c:f>
              <c:strCache>
                <c:ptCount val="1"/>
                <c:pt idx="0">
                  <c:v>地域福祉活動･自主活動 (3)</c:v>
                </c:pt>
              </c:strCache>
            </c:strRef>
          </c:tx>
          <c:spPr>
            <a:solidFill>
              <a:schemeClr val="accent3"/>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総合計!$E$35:$P$35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3"/>
          <c:order val="3"/>
          <c:tx>
            <c:strRef>
              <c:f>総合計!$C$36:$D$36</c:f>
              <c:strCache>
                <c:ptCount val="1"/>
                <c:pt idx="0">
                  <c:v>民児協運営・研修 (4)</c:v>
                </c:pt>
              </c:strCache>
            </c:strRef>
          </c:tx>
          <c:spPr>
            <a:solidFill>
              <a:schemeClr val="accent4"/>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総合計!$E$36:$P$36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4"/>
          <c:order val="4"/>
          <c:tx>
            <c:strRef>
              <c:f>総合計!$C$37:$D$37</c:f>
              <c:strCache>
                <c:ptCount val="1"/>
                <c:pt idx="0">
                  <c:v>証　明　事　務 (5)</c:v>
                </c:pt>
              </c:strCache>
            </c:strRef>
          </c:tx>
          <c:spPr>
            <a:solidFill>
              <a:schemeClr val="accent3">
                <a:lumMod val="80000"/>
                <a:lumOff val="20000"/>
              </a:schemeClr>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総合計!$E$37:$P$37</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4"/>
          <c:order val="5"/>
          <c:tx>
            <c:strRef>
              <c:f>総合計!$C$38:$D$38</c:f>
              <c:strCache>
                <c:ptCount val="1"/>
                <c:pt idx="0">
                  <c:v>要保護児童の発見の通告・仲介 (6)</c:v>
                </c:pt>
              </c:strCache>
            </c:strRef>
          </c:tx>
          <c:spPr>
            <a:solidFill>
              <a:schemeClr val="accent5"/>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総合計!$E$38:$P$38</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txPr>
            <a:bodyPr rot="0" spcFirstLastPara="1" vertOverflow="ellipsis"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1"/>
        <c:crosses val="autoZero"/>
        <c:crossBetween val="between"/>
        <c:majorUnit val="5"/>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legend>
    <c:plotVisOnly val="1"/>
    <c:dispBlanksAs val="gap"/>
    <c:showDLblsOverMax val="0"/>
  </c:chart>
  <c:spPr>
    <a:solidFill>
      <a:schemeClr val="bg1"/>
    </a:solidFill>
    <a:ln w="9525" cap="flat" cmpd="sng" algn="ctr">
      <a:noFill/>
      <a:round/>
    </a:ln>
    <a:effectLst/>
  </c:spPr>
  <c:txPr>
    <a:bodyPr vertOverflow="overflow" horzOverflow="overflow" anchor="ctr" anchorCtr="1"/>
    <a:lstStyle/>
    <a:p>
      <a:pPr algn="ctr" rtl="0">
        <a:defRPr lang="ja-JP" altLang="en-US"/>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mn-lt"/>
                <a:ea typeface="+mn-ea"/>
                <a:cs typeface="+mn-cs"/>
              </a:defRPr>
            </a:pPr>
            <a:r>
              <a:rPr lang="ja-JP" altLang="ja-JP" sz="1400" b="0" i="0" u="none" strike="noStrike" kern="1200" spc="0" baseline="0">
                <a:solidFill>
                  <a:schemeClr val="tx1">
                    <a:lumMod val="65000"/>
                    <a:lumOff val="35000"/>
                  </a:schemeClr>
                </a:solidFill>
                <a:effectLst/>
                <a:latin typeface="+mn-lt"/>
                <a:ea typeface="+mn-ea"/>
                <a:cs typeface="+mn-cs"/>
              </a:rPr>
              <a:t>今年度　</a:t>
            </a:r>
            <a:r>
              <a:rPr lang="ja-JP" altLang="en-US" sz="1400" b="0" i="0" u="none" strike="noStrike" kern="1200" spc="0" baseline="0">
                <a:solidFill>
                  <a:schemeClr val="tx1">
                    <a:lumMod val="65000"/>
                    <a:lumOff val="35000"/>
                  </a:schemeClr>
                </a:solidFill>
                <a:latin typeface="+mn-lt"/>
                <a:ea typeface="+mn-ea"/>
                <a:cs typeface="+mn-cs"/>
              </a:rPr>
              <a:t>訪問回数</a:t>
            </a:r>
            <a:endParaRPr lang="ja-JP" altLang="en-US" sz="1400" b="0" i="0" u="none" strike="noStrike" kern="1200" spc="0" baseline="0">
              <a:solidFill>
                <a:schemeClr val="tx1">
                  <a:lumMod val="65000"/>
                  <a:lumOff val="35000"/>
                </a:schemeClr>
              </a:solidFill>
              <a:latin typeface="+mn-lt"/>
              <a:ea typeface="+mn-ea"/>
              <a:cs typeface="+mn-cs"/>
            </a:endParaRPr>
          </a:p>
        </c:rich>
      </c:tx>
      <c:layout/>
      <c:overlay val="0"/>
      <c:spPr>
        <a:noFill/>
        <a:ln>
          <a:noFill/>
        </a:ln>
        <a:effectLst/>
      </c:spPr>
    </c:title>
    <c:autoTitleDeleted val="0"/>
    <c:plotArea>
      <c:layout/>
      <c:barChart>
        <c:barDir val="col"/>
        <c:grouping val="stacked"/>
        <c:varyColors val="0"/>
        <c:ser>
          <c:idx val="0"/>
          <c:order val="0"/>
          <c:tx>
            <c:strRef>
              <c:f>総合計!$C$40:$D$40</c:f>
              <c:strCache>
                <c:ptCount val="1"/>
                <c:pt idx="0">
                  <c:v>訪問・連絡活動 (7)</c:v>
                </c:pt>
              </c:strCache>
            </c:strRef>
          </c:tx>
          <c:spPr>
            <a:solidFill>
              <a:schemeClr val="accent1"/>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総合計!$E$40:$P$40</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
          <c:order val="1"/>
          <c:tx>
            <c:strRef>
              <c:f>総合計!$C$41:$D$41</c:f>
              <c:strCache>
                <c:ptCount val="1"/>
                <c:pt idx="0">
                  <c:v>そ 　の　 他 (8)</c:v>
                </c:pt>
              </c:strCache>
            </c:strRef>
          </c:tx>
          <c:spPr>
            <a:solidFill>
              <a:schemeClr val="accent2"/>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総合計!$E$41:$P$41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txPr>
            <a:bodyPr rot="0" spcFirstLastPara="1" vertOverflow="ellipsis"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1"/>
        <c:crosses val="autoZero"/>
        <c:crossBetween val="between"/>
        <c:majorUnit val="5"/>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legend>
    <c:plotVisOnly val="1"/>
    <c:dispBlanksAs val="gap"/>
    <c:showDLblsOverMax val="0"/>
  </c:chart>
  <c:spPr>
    <a:solidFill>
      <a:schemeClr val="bg1"/>
    </a:solidFill>
    <a:ln w="9525" cap="flat" cmpd="sng" algn="ctr">
      <a:solidFill>
        <a:schemeClr val="tx1"/>
      </a:solidFill>
      <a:round/>
    </a:ln>
    <a:effectLst/>
  </c:spPr>
  <c:txPr>
    <a:bodyPr vertOverflow="overflow" horzOverflow="overflow" anchor="ctr" anchorCtr="1"/>
    <a:lstStyle/>
    <a:p>
      <a:pPr algn="ctr" rtl="0">
        <a:defRPr lang="ja-JP" altLang="en-US"/>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mn-lt"/>
                <a:ea typeface="+mn-ea"/>
                <a:cs typeface="+mn-cs"/>
              </a:defRPr>
            </a:pPr>
            <a:r>
              <a:rPr lang="ja-JP" altLang="ja-JP" sz="1400" b="0" i="0" u="none" strike="noStrike" kern="1200" spc="0" baseline="0">
                <a:solidFill>
                  <a:schemeClr val="tx1">
                    <a:lumMod val="65000"/>
                    <a:lumOff val="35000"/>
                  </a:schemeClr>
                </a:solidFill>
                <a:effectLst/>
                <a:latin typeface="+mn-lt"/>
                <a:ea typeface="+mn-ea"/>
                <a:cs typeface="+mn-cs"/>
              </a:rPr>
              <a:t>今年度　</a:t>
            </a:r>
            <a:r>
              <a:rPr lang="ja-JP" altLang="en-US" sz="1400" b="0" i="0" u="none" strike="noStrike" kern="1200" spc="0" baseline="0">
                <a:solidFill>
                  <a:schemeClr val="tx1">
                    <a:lumMod val="65000"/>
                    <a:lumOff val="35000"/>
                  </a:schemeClr>
                </a:solidFill>
                <a:latin typeface="+mn-lt"/>
                <a:ea typeface="+mn-ea"/>
                <a:cs typeface="+mn-cs"/>
              </a:rPr>
              <a:t>連絡調整回数</a:t>
            </a:r>
            <a:endParaRPr lang="ja-JP" altLang="en-US" sz="1400" b="0" i="0" u="none" strike="noStrike" kern="1200" spc="0" baseline="0">
              <a:solidFill>
                <a:schemeClr val="tx1">
                  <a:lumMod val="65000"/>
                  <a:lumOff val="35000"/>
                </a:schemeClr>
              </a:solidFill>
              <a:latin typeface="+mn-lt"/>
              <a:ea typeface="+mn-ea"/>
              <a:cs typeface="+mn-cs"/>
            </a:endParaRPr>
          </a:p>
        </c:rich>
      </c:tx>
      <c:layout/>
      <c:overlay val="0"/>
      <c:spPr>
        <a:noFill/>
        <a:ln>
          <a:noFill/>
        </a:ln>
        <a:effectLst/>
      </c:spPr>
    </c:title>
    <c:autoTitleDeleted val="0"/>
    <c:plotArea>
      <c:layout/>
      <c:barChart>
        <c:barDir val="col"/>
        <c:grouping val="stacked"/>
        <c:varyColors val="0"/>
        <c:ser>
          <c:idx val="0"/>
          <c:order val="0"/>
          <c:tx>
            <c:strRef>
              <c:f>総合計!$C$43:$D$43</c:f>
              <c:strCache>
                <c:ptCount val="1"/>
                <c:pt idx="0">
                  <c:v>委　員　相　互 (9)</c:v>
                </c:pt>
              </c:strCache>
            </c:strRef>
          </c:tx>
          <c:spPr>
            <a:solidFill>
              <a:schemeClr val="accent1"/>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総合計!$E$43:$P$43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ser>
          <c:idx val="1"/>
          <c:order val="1"/>
          <c:tx>
            <c:strRef>
              <c:f>総合計!$C$44:$D$44</c:f>
              <c:strCache>
                <c:ptCount val="1"/>
                <c:pt idx="0">
                  <c:v>その他の関係機関 (10)</c:v>
                </c:pt>
              </c:strCache>
            </c:strRef>
          </c:tx>
          <c:spPr>
            <a:solidFill>
              <a:schemeClr val="accent2"/>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総合計!$E$44:$P$44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txPr>
            <a:bodyPr rot="0" spcFirstLastPara="1" vertOverflow="ellipsis"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1"/>
        <c:crosses val="autoZero"/>
        <c:crossBetween val="between"/>
        <c:majorUnit val="5"/>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legend>
    <c:plotVisOnly val="1"/>
    <c:dispBlanksAs val="gap"/>
    <c:showDLblsOverMax val="0"/>
  </c:chart>
  <c:spPr>
    <a:solidFill>
      <a:schemeClr val="bg1"/>
    </a:solidFill>
    <a:ln w="9525" cap="flat" cmpd="sng" algn="ctr">
      <a:solidFill>
        <a:schemeClr val="tx1"/>
      </a:solidFill>
      <a:round/>
    </a:ln>
    <a:effectLst/>
  </c:spPr>
  <c:txPr>
    <a:bodyPr vertOverflow="overflow" horzOverflow="overflow" anchor="ctr" anchorCtr="1"/>
    <a:lstStyle/>
    <a:p>
      <a:pPr algn="ctr" rtl="0">
        <a:defRPr lang="ja-JP" altLang="en-US"/>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horzOverflow="overflow" wrap="square" anchor="ctr" anchorCtr="1"/>
          <a:lstStyle/>
          <a:p>
            <a:pPr algn="ctr" rtl="0">
              <a:defRPr lang="ja-JP" altLang="en-US" sz="1400" b="0" i="0" u="none" strike="noStrike" kern="1200" spc="0" baseline="0">
                <a:solidFill>
                  <a:schemeClr val="tx1">
                    <a:lumMod val="65000"/>
                    <a:lumOff val="35000"/>
                  </a:schemeClr>
                </a:solidFill>
                <a:latin typeface="+mn-lt"/>
                <a:ea typeface="+mn-ea"/>
                <a:cs typeface="+mn-cs"/>
              </a:defRPr>
            </a:pPr>
            <a:r>
              <a:rPr lang="ja-JP" altLang="ja-JP" sz="1400" b="0" i="0" u="none" strike="noStrike" kern="1200" spc="0" baseline="0">
                <a:solidFill>
                  <a:schemeClr val="tx1">
                    <a:lumMod val="65000"/>
                    <a:lumOff val="35000"/>
                  </a:schemeClr>
                </a:solidFill>
                <a:effectLst/>
                <a:latin typeface="+mn-lt"/>
                <a:ea typeface="+mn-ea"/>
                <a:cs typeface="+mn-cs"/>
              </a:rPr>
              <a:t>今年度　</a:t>
            </a:r>
            <a:r>
              <a:rPr lang="ja-JP" altLang="en-US" sz="1400" b="0" i="0" u="none" strike="noStrike" kern="1200" spc="0" baseline="0">
                <a:solidFill>
                  <a:schemeClr val="tx1">
                    <a:lumMod val="65000"/>
                    <a:lumOff val="35000"/>
                  </a:schemeClr>
                </a:solidFill>
                <a:latin typeface="+mn-lt"/>
                <a:ea typeface="+mn-ea"/>
                <a:cs typeface="+mn-cs"/>
              </a:rPr>
              <a:t>活動日数</a:t>
            </a:r>
            <a:endParaRPr lang="ja-JP" altLang="en-US" sz="1400" b="0" i="0" u="none" strike="noStrike" kern="1200" spc="0" baseline="0">
              <a:solidFill>
                <a:schemeClr val="tx1">
                  <a:lumMod val="65000"/>
                  <a:lumOff val="35000"/>
                </a:schemeClr>
              </a:solidFill>
              <a:latin typeface="+mn-lt"/>
              <a:ea typeface="+mn-ea"/>
              <a:cs typeface="+mn-cs"/>
            </a:endParaRPr>
          </a:p>
        </c:rich>
      </c:tx>
      <c:layout/>
      <c:overlay val="0"/>
      <c:spPr>
        <a:noFill/>
        <a:ln>
          <a:noFill/>
        </a:ln>
        <a:effectLst/>
      </c:spPr>
    </c:title>
    <c:autoTitleDeleted val="0"/>
    <c:plotArea>
      <c:layout/>
      <c:barChart>
        <c:barDir val="col"/>
        <c:grouping val="stacked"/>
        <c:varyColors val="0"/>
        <c:ser>
          <c:idx val="0"/>
          <c:order val="0"/>
          <c:tx>
            <c:strRef>
              <c:f>総合計!$A$46:$D$46</c:f>
              <c:strCache>
                <c:ptCount val="1"/>
                <c:pt idx="0">
                  <c:v>活　動　日　数 (11)</c:v>
                </c:pt>
              </c:strCache>
            </c:strRef>
          </c:tx>
          <c:spPr>
            <a:solidFill>
              <a:schemeClr val="accent1"/>
            </a:solidFill>
            <a:ln>
              <a:noFill/>
            </a:ln>
            <a:effectLst/>
          </c:spPr>
          <c:invertIfNegative val="0"/>
          <c:cat>
            <c:strRef>
              <c:f>総合計!$E$11:$P$11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総合計!$E$46:$P$46</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er>
        <c:dLbls>
          <c:txPr>
            <a:bodyPr rot="0" spcFirstLastPara="1" vertOverflow="ellipsis" wrap="square" anchor="ctr" anchorCtr="1">
              <a:spAutoFit/>
            </a:bodyPr>
            <a:lstStyle/>
            <a:p>
              <a:pPr algn="ctr" rtl="0">
                <a:defRPr lang="ja-JP" altLang="en-US" sz="1000">
                  <a:solidFill>
                    <a:schemeClr val="tx1"/>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2"/>
        <c:crosses val="autoZero"/>
        <c:auto val="1"/>
        <c:lblAlgn val="ctr"/>
        <c:lblOffset val="100"/>
        <c:noMultiLvlLbl val="0"/>
      </c:catAx>
      <c:valAx>
        <c:axId val="2"/>
        <c:scaling>
          <c:orientation val="minMax"/>
        </c:scaling>
        <c:delete val="0"/>
        <c:axPos val="l"/>
        <c:majorGridlines>
          <c:spPr>
            <a:noFill/>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horzOverflow="overflow"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crossAx val="1"/>
        <c:crosses val="autoZero"/>
        <c:crossBetween val="between"/>
        <c:majorUnit val="5"/>
      </c:valAx>
      <c:spPr>
        <a:noFill/>
        <a:ln>
          <a:noFill/>
        </a:ln>
        <a:effectLst/>
      </c:spPr>
    </c:plotArea>
    <c:legend>
      <c:legendPos val="b"/>
      <c:layout/>
      <c:overlay val="0"/>
      <c:spPr>
        <a:noFill/>
        <a:ln>
          <a:noFill/>
        </a:ln>
        <a:effectLst/>
      </c:spPr>
      <c:txPr>
        <a:bodyPr rot="0" spcFirstLastPara="1" vertOverflow="ellipsis" horzOverflow="overflow" wrap="square" anchor="ctr" anchorCtr="1"/>
        <a:lstStyle/>
        <a:p>
          <a:pPr algn="l" rtl="0">
            <a:defRPr lang="ja-JP" altLang="en-US" sz="900" b="0" i="0" u="none" strike="noStrike" kern="1200" baseline="0">
              <a:solidFill>
                <a:schemeClr val="tx1">
                  <a:lumMod val="65000"/>
                  <a:lumOff val="35000"/>
                </a:schemeClr>
              </a:solidFill>
              <a:latin typeface="+mn-lt"/>
              <a:ea typeface="+mn-ea"/>
              <a:cs typeface="+mn-cs"/>
            </a:defRPr>
          </a:pPr>
          <a:endParaRPr lang="ja-JP" altLang="en-US"/>
        </a:p>
      </c:txPr>
    </c:legend>
    <c:plotVisOnly val="1"/>
    <c:dispBlanksAs val="gap"/>
    <c:showDLblsOverMax val="0"/>
  </c:chart>
  <c:spPr>
    <a:solidFill>
      <a:schemeClr val="bg1"/>
    </a:solidFill>
    <a:ln w="9525" cap="flat" cmpd="sng" algn="ctr">
      <a:solidFill>
        <a:schemeClr val="tx1"/>
      </a:solidFill>
      <a:round/>
    </a:ln>
    <a:effectLst/>
  </c:spPr>
  <c:txPr>
    <a:bodyPr vertOverflow="overflow" horzOverflow="overflow" anchor="ctr" anchorCtr="1"/>
    <a:lstStyle/>
    <a:p>
      <a:pPr algn="ctr" rtl="0">
        <a:defRPr lang="ja-JP" altLang="en-US"/>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charts/colors1.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a="http://schemas.openxmlformats.org/drawingml/2006/main" xmlns:cs="http://schemas.microsoft.com/office/drawing/2012/chartStyle"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a="http://schemas.openxmlformats.org/drawingml/2006/main" xmlns:cs="http://schemas.microsoft.com/office/drawing/2012/chartStyle"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a="http://schemas.openxmlformats.org/drawingml/2006/main" xmlns:cs="http://schemas.microsoft.com/office/drawing/2012/chartStyle"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a="http://schemas.openxmlformats.org/drawingml/2006/main" xmlns:cs="http://schemas.microsoft.com/office/drawing/2012/chartStyle"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a="http://schemas.openxmlformats.org/drawingml/2006/main" xmlns:cs="http://schemas.microsoft.com/office/drawing/2012/chartStyle"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a="http://schemas.openxmlformats.org/drawingml/2006/main" xmlns:cs="http://schemas.microsoft.com/office/drawing/2012/chartStyle"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a="http://schemas.openxmlformats.org/drawingml/2006/main" xmlns:cs="http://schemas.microsoft.com/office/drawing/2012/chartStyle"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a="http://schemas.openxmlformats.org/drawingml/2006/main" xmlns:cs="http://schemas.microsoft.com/office/drawing/2012/chartStyle"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a="http://schemas.openxmlformats.org/drawingml/2006/main" xmlns:cs="http://schemas.microsoft.com/office/drawing/2012/chartStyle"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a="http://schemas.openxmlformats.org/drawingml/2006/main" xmlns:cs="http://schemas.microsoft.com/office/drawing/2012/chartStyle"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a="http://schemas.openxmlformats.org/drawingml/2006/main" xmlns:cs="http://schemas.microsoft.com/office/drawing/2012/chartStyle"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a="http://schemas.openxmlformats.org/drawingml/2006/main" xmlns:cs="http://schemas.microsoft.com/office/drawing/2012/chartStyle"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a="http://schemas.openxmlformats.org/drawingml/2006/main" xmlns:cs="http://schemas.microsoft.com/office/drawing/2012/chartStyle"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a="http://schemas.openxmlformats.org/drawingml/2006/main" xmlns:cs="http://schemas.microsoft.com/office/drawing/2012/chartStyle"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Button" lockText="1"/>
</file>

<file path=xl/drawings/_rels/drawing1.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png" /></Relationships>
</file>

<file path=xl/drawings/_rels/drawing2.xml.rels><?xml version="1.0" encoding="UTF-8"?><Relationships xmlns="http://schemas.openxmlformats.org/package/2006/relationships"><Relationship Id="rId1" Type="http://schemas.openxmlformats.org/officeDocument/2006/relationships/image" Target="../media/image4.emf" /></Relationships>
</file>

<file path=xl/drawings/_rels/drawing3.xml.rels><?xml version="1.0" encoding="UTF-8"?><Relationships xmlns="http://schemas.openxmlformats.org/package/2006/relationships"><Relationship Id="rId1" Type="http://schemas.openxmlformats.org/officeDocument/2006/relationships/image" Target="../media/image5.emf" /><Relationship Id="rId2" Type="http://schemas.openxmlformats.org/officeDocument/2006/relationships/image" Target="../media/image6.emf" /><Relationship Id="rId3" Type="http://schemas.openxmlformats.org/officeDocument/2006/relationships/image" Target="../media/image7.emf" /><Relationship Id="rId4" Type="http://schemas.openxmlformats.org/officeDocument/2006/relationships/image" Target="../media/image8.emf" /><Relationship Id="rId5" Type="http://schemas.openxmlformats.org/officeDocument/2006/relationships/image" Target="../media/image9.emf" /><Relationship Id="rId6" Type="http://schemas.openxmlformats.org/officeDocument/2006/relationships/image" Target="../media/image10.emf" /><Relationship Id="rId7" Type="http://schemas.openxmlformats.org/officeDocument/2006/relationships/image" Target="../media/image11.emf" /><Relationship Id="rId8" Type="http://schemas.openxmlformats.org/officeDocument/2006/relationships/image" Target="../media/image12.emf" /><Relationship Id="rId9" Type="http://schemas.openxmlformats.org/officeDocument/2006/relationships/image" Target="../media/image13.emf" /><Relationship Id="rId10" Type="http://schemas.openxmlformats.org/officeDocument/2006/relationships/image" Target="../media/image14.emf" /></Relationships>
</file>

<file path=xl/drawings/_rels/drawing4.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 Id="rId13" Type="http://schemas.openxmlformats.org/officeDocument/2006/relationships/chart" Target="../charts/chart13.xml" /><Relationship Id="rId14" Type="http://schemas.openxmlformats.org/officeDocument/2006/relationships/chart" Target="../charts/chart14.xml" /><Relationship Id="rId15" Type="http://schemas.openxmlformats.org/officeDocument/2006/relationships/chart" Target="../charts/chart15.xml" /><Relationship Id="rId16" Type="http://schemas.openxmlformats.org/officeDocument/2006/relationships/chart" Target="../charts/chart16.xml" /><Relationship Id="rId17" Type="http://schemas.openxmlformats.org/officeDocument/2006/relationships/chart" Target="../charts/chart17.xml" /><Relationship Id="rId18" Type="http://schemas.openxmlformats.org/officeDocument/2006/relationships/chart" Target="../charts/chart18.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219075</xdr:colOff>
      <xdr:row>5</xdr:row>
      <xdr:rowOff>9525</xdr:rowOff>
    </xdr:from>
    <xdr:to xmlns:xdr="http://schemas.openxmlformats.org/drawingml/2006/spreadsheetDrawing">
      <xdr:col>7</xdr:col>
      <xdr:colOff>104775</xdr:colOff>
      <xdr:row>34</xdr:row>
      <xdr:rowOff>123825</xdr:rowOff>
    </xdr:to>
    <xdr:pic macro="">
      <xdr:nvPicPr>
        <xdr:cNvPr id="17" name="図 16"/>
        <xdr:cNvPicPr>
          <a:picLocks noChangeAspect="1" noChangeArrowheads="1"/>
        </xdr:cNvPicPr>
      </xdr:nvPicPr>
      <xdr:blipFill>
        <a:blip xmlns:r="http://schemas.openxmlformats.org/officeDocument/2006/relationships" r:embed="rId1"/>
        <a:stretch>
          <a:fillRect/>
        </a:stretch>
      </xdr:blipFill>
      <xdr:spPr>
        <a:xfrm>
          <a:off x="219075" y="1057275"/>
          <a:ext cx="7648575" cy="5105400"/>
        </a:xfrm>
        <a:prstGeom prst="rect">
          <a:avLst/>
        </a:prstGeom>
        <a:noFill/>
      </xdr:spPr>
    </xdr:pic>
    <xdr:clientData/>
  </xdr:twoCellAnchor>
  <xdr:twoCellAnchor editAs="oneCell">
    <xdr:from xmlns:xdr="http://schemas.openxmlformats.org/drawingml/2006/spreadsheetDrawing">
      <xdr:col>0</xdr:col>
      <xdr:colOff>76200</xdr:colOff>
      <xdr:row>53</xdr:row>
      <xdr:rowOff>95250</xdr:rowOff>
    </xdr:from>
    <xdr:to xmlns:xdr="http://schemas.openxmlformats.org/drawingml/2006/spreadsheetDrawing">
      <xdr:col>7</xdr:col>
      <xdr:colOff>358140</xdr:colOff>
      <xdr:row>78</xdr:row>
      <xdr:rowOff>19050</xdr:rowOff>
    </xdr:to>
    <xdr:pic macro="">
      <xdr:nvPicPr>
        <xdr:cNvPr id="35" name="図 34"/>
        <xdr:cNvPicPr>
          <a:picLocks noChangeAspect="1" noChangeArrowheads="1"/>
        </xdr:cNvPicPr>
      </xdr:nvPicPr>
      <xdr:blipFill>
        <a:blip xmlns:r="http://schemas.openxmlformats.org/officeDocument/2006/relationships" r:embed="rId2"/>
        <a:stretch>
          <a:fillRect/>
        </a:stretch>
      </xdr:blipFill>
      <xdr:spPr>
        <a:xfrm>
          <a:off x="76200" y="9991725"/>
          <a:ext cx="8044815" cy="4467225"/>
        </a:xfrm>
        <a:prstGeom prst="rect">
          <a:avLst/>
        </a:prstGeom>
        <a:noFill/>
      </xdr:spPr>
    </xdr:pic>
    <xdr:clientData/>
  </xdr:twoCellAnchor>
  <xdr:twoCellAnchor>
    <xdr:from xmlns:xdr="http://schemas.openxmlformats.org/drawingml/2006/spreadsheetDrawing">
      <xdr:col>4</xdr:col>
      <xdr:colOff>4344035</xdr:colOff>
      <xdr:row>32</xdr:row>
      <xdr:rowOff>152400</xdr:rowOff>
    </xdr:from>
    <xdr:to xmlns:xdr="http://schemas.openxmlformats.org/drawingml/2006/spreadsheetDrawing">
      <xdr:col>5</xdr:col>
      <xdr:colOff>243840</xdr:colOff>
      <xdr:row>35</xdr:row>
      <xdr:rowOff>72390</xdr:rowOff>
    </xdr:to>
    <xdr:sp macro="" textlink="">
      <xdr:nvSpPr>
        <xdr:cNvPr id="1472" name="Oval 6"/>
        <xdr:cNvSpPr>
          <a:spLocks noChangeArrowheads="1"/>
        </xdr:cNvSpPr>
      </xdr:nvSpPr>
      <xdr:spPr>
        <a:xfrm>
          <a:off x="6058535" y="5848350"/>
          <a:ext cx="938530" cy="434340"/>
        </a:xfrm>
        <a:prstGeom prst="ellipse">
          <a:avLst/>
        </a:prstGeom>
        <a:noFill/>
        <a:ln w="19050">
          <a:solidFill>
            <a:srgbClr xmlns:mc="http://schemas.openxmlformats.org/markup-compatibility/2006" xmlns:a14="http://schemas.microsoft.com/office/drawing/2010/main" val="FF0000" a14:legacySpreadsheetColorIndex="10" mc:Ignorable="a14"/>
          </a:solidFill>
          <a:round/>
          <a:headEnd/>
          <a:tailEnd/>
        </a:ln>
      </xdr:spPr>
    </xdr:sp>
    <xdr:clientData/>
  </xdr:twoCellAnchor>
  <xdr:twoCellAnchor>
    <xdr:from xmlns:xdr="http://schemas.openxmlformats.org/drawingml/2006/spreadsheetDrawing">
      <xdr:col>4</xdr:col>
      <xdr:colOff>1000125</xdr:colOff>
      <xdr:row>5</xdr:row>
      <xdr:rowOff>76200</xdr:rowOff>
    </xdr:from>
    <xdr:to xmlns:xdr="http://schemas.openxmlformats.org/drawingml/2006/spreadsheetDrawing">
      <xdr:col>4</xdr:col>
      <xdr:colOff>2364105</xdr:colOff>
      <xdr:row>7</xdr:row>
      <xdr:rowOff>104775</xdr:rowOff>
    </xdr:to>
    <xdr:sp macro="" textlink="">
      <xdr:nvSpPr>
        <xdr:cNvPr id="1037" name="Text Box 13"/>
        <xdr:cNvSpPr txBox="1">
          <a:spLocks noChangeArrowheads="1"/>
        </xdr:cNvSpPr>
      </xdr:nvSpPr>
      <xdr:spPr>
        <a:xfrm>
          <a:off x="2714625" y="1123950"/>
          <a:ext cx="1363980" cy="381000"/>
        </a:xfrm>
        <a:prstGeom prst="rect">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FF0000" a14:legacySpreadsheetColorIndex="10" mc:Ignorable="a14"/>
          </a:solidFill>
          <a:miter lim="800000"/>
          <a:headEnd/>
          <a:tailEnd/>
        </a:ln>
      </xdr:spPr>
      <xdr:txBody>
        <a:bodyPr vertOverflow="clip" horzOverflow="overflow" wrap="square" lIns="36576" tIns="18288" rIns="36576" bIns="18288" anchor="ctr" upright="1"/>
        <a:lstStyle/>
        <a:p>
          <a:pPr algn="ctr" rtl="0">
            <a:defRPr sz="1000"/>
          </a:pPr>
          <a:r>
            <a:rPr lang="ja-JP" altLang="en-US" sz="1200" b="1" i="0" u="none" strike="noStrike" baseline="0">
              <a:solidFill>
                <a:srgbClr val="FF0000"/>
              </a:solidFill>
              <a:latin typeface="ＭＳ Ｐゴシック"/>
              <a:ea typeface="ＭＳ Ｐゴシック"/>
            </a:rPr>
            <a:t>入力してください。</a:t>
          </a:r>
        </a:p>
      </xdr:txBody>
    </xdr:sp>
    <xdr:clientData/>
  </xdr:twoCellAnchor>
  <xdr:twoCellAnchor>
    <xdr:from xmlns:xdr="http://schemas.openxmlformats.org/drawingml/2006/spreadsheetDrawing">
      <xdr:col>5</xdr:col>
      <xdr:colOff>333375</xdr:colOff>
      <xdr:row>50</xdr:row>
      <xdr:rowOff>114300</xdr:rowOff>
    </xdr:from>
    <xdr:to xmlns:xdr="http://schemas.openxmlformats.org/drawingml/2006/spreadsheetDrawing">
      <xdr:col>7</xdr:col>
      <xdr:colOff>133350</xdr:colOff>
      <xdr:row>53</xdr:row>
      <xdr:rowOff>86360</xdr:rowOff>
    </xdr:to>
    <xdr:sp macro="" textlink="">
      <xdr:nvSpPr>
        <xdr:cNvPr id="1481" name="Line 22"/>
        <xdr:cNvSpPr>
          <a:spLocks noChangeShapeType="1"/>
        </xdr:cNvSpPr>
      </xdr:nvSpPr>
      <xdr:spPr>
        <a:xfrm>
          <a:off x="7086600" y="9191625"/>
          <a:ext cx="809625" cy="791210"/>
        </a:xfrm>
        <a:prstGeom prst="line">
          <a:avLst/>
        </a:prstGeom>
        <a:noFill/>
        <a:ln w="19050">
          <a:solidFill>
            <a:srgbClr xmlns:mc="http://schemas.openxmlformats.org/markup-compatibility/2006" xmlns:a14="http://schemas.microsoft.com/office/drawing/2010/main" val="FF0000" a14:legacySpreadsheetColorIndex="10" mc:Ignorable="a14"/>
          </a:solidFill>
          <a:round/>
          <a:headEnd/>
          <a:tailEnd type="triangle" w="med" len="med"/>
        </a:ln>
      </xdr:spPr>
    </xdr:sp>
    <xdr:clientData/>
  </xdr:twoCellAnchor>
  <xdr:twoCellAnchor>
    <xdr:from xmlns:xdr="http://schemas.openxmlformats.org/drawingml/2006/spreadsheetDrawing">
      <xdr:col>4</xdr:col>
      <xdr:colOff>2364105</xdr:colOff>
      <xdr:row>6</xdr:row>
      <xdr:rowOff>95250</xdr:rowOff>
    </xdr:from>
    <xdr:to xmlns:xdr="http://schemas.openxmlformats.org/drawingml/2006/spreadsheetDrawing">
      <xdr:col>4</xdr:col>
      <xdr:colOff>3383915</xdr:colOff>
      <xdr:row>8</xdr:row>
      <xdr:rowOff>86360</xdr:rowOff>
    </xdr:to>
    <xdr:cxnSp macro="">
      <xdr:nvCxnSpPr>
        <xdr:cNvPr id="3" name="直線矢印コネクタ 2"/>
        <xdr:cNvCxnSpPr>
          <a:stCxn id="1037" idx="3"/>
        </xdr:cNvCxnSpPr>
      </xdr:nvCxnSpPr>
      <xdr:spPr>
        <a:xfrm>
          <a:off x="4078605" y="1314450"/>
          <a:ext cx="1019810" cy="353060"/>
        </a:xfrm>
        <a:prstGeom prst="straightConnector1">
          <a:avLst/>
        </a:prstGeom>
        <a:solidFill>
          <a:srgbClr xmlns:mc="http://schemas.openxmlformats.org/markup-compatibility/2006" xmlns:a14="http://schemas.microsoft.com/office/drawing/2010/main" val="FFFFFF" a14:legacySpreadsheetColorIndex="9" mc:Ignorable="a14"/>
        </a:solidFill>
        <a:ln w="12700" cap="flat" cmpd="sng" algn="ctr">
          <a:solidFill>
            <a:srgbClr val="FF0000"/>
          </a:solidFill>
          <a:prstDash val="solid"/>
          <a:round/>
          <a:headEnd type="none" w="med" len="med"/>
          <a:tailEnd type="triangle"/>
        </a:ln>
        <a:effectLst/>
      </xdr:spPr>
    </xdr:cxnSp>
    <xdr:clientData/>
  </xdr:twoCellAnchor>
  <xdr:twoCellAnchor>
    <xdr:from xmlns:xdr="http://schemas.openxmlformats.org/drawingml/2006/spreadsheetDrawing">
      <xdr:col>4</xdr:col>
      <xdr:colOff>2344420</xdr:colOff>
      <xdr:row>7</xdr:row>
      <xdr:rowOff>95250</xdr:rowOff>
    </xdr:from>
    <xdr:to xmlns:xdr="http://schemas.openxmlformats.org/drawingml/2006/spreadsheetDrawing">
      <xdr:col>4</xdr:col>
      <xdr:colOff>3418205</xdr:colOff>
      <xdr:row>10</xdr:row>
      <xdr:rowOff>104775</xdr:rowOff>
    </xdr:to>
    <xdr:cxnSp macro="">
      <xdr:nvCxnSpPr>
        <xdr:cNvPr id="25" name="直線矢印コネクタ 24"/>
        <xdr:cNvCxnSpPr/>
      </xdr:nvCxnSpPr>
      <xdr:spPr>
        <a:xfrm>
          <a:off x="4058920" y="1495425"/>
          <a:ext cx="1073785" cy="533400"/>
        </a:xfrm>
        <a:prstGeom prst="straightConnector1">
          <a:avLst/>
        </a:prstGeom>
        <a:solidFill>
          <a:srgbClr xmlns:mc="http://schemas.openxmlformats.org/markup-compatibility/2006" xmlns:a14="http://schemas.microsoft.com/office/drawing/2010/main" val="FFFFFF" a14:legacySpreadsheetColorIndex="9" mc:Ignorable="a14"/>
        </a:solidFill>
        <a:ln w="12700" cap="flat" cmpd="sng" algn="ctr">
          <a:solidFill>
            <a:srgbClr val="FF0000"/>
          </a:solidFill>
          <a:prstDash val="solid"/>
          <a:round/>
          <a:headEnd type="none" w="med" len="med"/>
          <a:tailEnd type="triangle"/>
        </a:ln>
        <a:effectLst/>
      </xdr:spPr>
    </xdr:cxnSp>
    <xdr:clientData/>
  </xdr:twoCellAnchor>
  <xdr:twoCellAnchor>
    <xdr:from xmlns:xdr="http://schemas.openxmlformats.org/drawingml/2006/spreadsheetDrawing">
      <xdr:col>4</xdr:col>
      <xdr:colOff>4107815</xdr:colOff>
      <xdr:row>39</xdr:row>
      <xdr:rowOff>114300</xdr:rowOff>
    </xdr:from>
    <xdr:to xmlns:xdr="http://schemas.openxmlformats.org/drawingml/2006/spreadsheetDrawing">
      <xdr:col>6</xdr:col>
      <xdr:colOff>439420</xdr:colOff>
      <xdr:row>41</xdr:row>
      <xdr:rowOff>148590</xdr:rowOff>
    </xdr:to>
    <xdr:sp macro="" textlink="">
      <xdr:nvSpPr>
        <xdr:cNvPr id="28" name="Text Box 13"/>
        <xdr:cNvSpPr txBox="1">
          <a:spLocks noChangeArrowheads="1"/>
        </xdr:cNvSpPr>
      </xdr:nvSpPr>
      <xdr:spPr>
        <a:xfrm>
          <a:off x="5822315" y="7010400"/>
          <a:ext cx="1875155" cy="377190"/>
        </a:xfrm>
        <a:prstGeom prst="rect">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FF0000" a14:legacySpreadsheetColorIndex="10" mc:Ignorable="a14"/>
          </a:solidFill>
          <a:miter lim="800000"/>
          <a:headEnd/>
          <a:tailEnd/>
        </a:ln>
      </xdr:spPr>
      <xdr:txBody>
        <a:bodyPr vertOverflow="clip" horzOverflow="overflow" wrap="square" lIns="36576" tIns="18288" rIns="36576" bIns="18288" anchor="ctr" upright="1"/>
        <a:lstStyle/>
        <a:p>
          <a:pPr algn="ctr" rtl="0">
            <a:defRPr sz="1000"/>
          </a:pPr>
          <a:r>
            <a:rPr lang="ja-JP" altLang="en-US" sz="1100" b="1" i="0" u="none" strike="noStrike" baseline="0">
              <a:solidFill>
                <a:srgbClr val="FF0000"/>
              </a:solidFill>
              <a:latin typeface="ＭＳ Ｐゴシック"/>
              <a:ea typeface="ＭＳ Ｐゴシック"/>
            </a:rPr>
            <a:t>選択してください。</a:t>
          </a:r>
        </a:p>
      </xdr:txBody>
    </xdr:sp>
    <xdr:clientData/>
  </xdr:twoCellAnchor>
  <xdr:twoCellAnchor>
    <xdr:from xmlns:xdr="http://schemas.openxmlformats.org/drawingml/2006/spreadsheetDrawing">
      <xdr:col>4</xdr:col>
      <xdr:colOff>2354580</xdr:colOff>
      <xdr:row>5</xdr:row>
      <xdr:rowOff>95250</xdr:rowOff>
    </xdr:from>
    <xdr:to xmlns:xdr="http://schemas.openxmlformats.org/drawingml/2006/spreadsheetDrawing">
      <xdr:col>4</xdr:col>
      <xdr:colOff>3373755</xdr:colOff>
      <xdr:row>6</xdr:row>
      <xdr:rowOff>123190</xdr:rowOff>
    </xdr:to>
    <xdr:cxnSp macro="">
      <xdr:nvCxnSpPr>
        <xdr:cNvPr id="29" name="直線矢印コネクタ 28"/>
        <xdr:cNvCxnSpPr/>
      </xdr:nvCxnSpPr>
      <xdr:spPr>
        <a:xfrm>
          <a:off x="4069080" y="1143000"/>
          <a:ext cx="1019175" cy="199390"/>
        </a:xfrm>
        <a:prstGeom prst="straightConnector1">
          <a:avLst/>
        </a:prstGeom>
        <a:solidFill>
          <a:srgbClr xmlns:mc="http://schemas.openxmlformats.org/markup-compatibility/2006" xmlns:a14="http://schemas.microsoft.com/office/drawing/2010/main" val="FFFFFF" a14:legacySpreadsheetColorIndex="9" mc:Ignorable="a14"/>
        </a:solidFill>
        <a:ln w="12700" cap="flat" cmpd="sng" algn="ctr">
          <a:solidFill>
            <a:srgbClr val="FF0000"/>
          </a:solidFill>
          <a:prstDash val="solid"/>
          <a:round/>
          <a:headEnd type="none" w="med" len="med"/>
          <a:tailEnd type="triangle"/>
        </a:ln>
        <a:effectLst/>
      </xdr:spPr>
    </xdr:cxnSp>
    <xdr:clientData/>
  </xdr:twoCellAnchor>
  <xdr:twoCellAnchor>
    <xdr:from xmlns:xdr="http://schemas.openxmlformats.org/drawingml/2006/spreadsheetDrawing">
      <xdr:col>1</xdr:col>
      <xdr:colOff>76200</xdr:colOff>
      <xdr:row>68</xdr:row>
      <xdr:rowOff>123825</xdr:rowOff>
    </xdr:from>
    <xdr:to xmlns:xdr="http://schemas.openxmlformats.org/drawingml/2006/spreadsheetDrawing">
      <xdr:col>7</xdr:col>
      <xdr:colOff>329565</xdr:colOff>
      <xdr:row>73</xdr:row>
      <xdr:rowOff>137160</xdr:rowOff>
    </xdr:to>
    <xdr:sp macro="" textlink="">
      <xdr:nvSpPr>
        <xdr:cNvPr id="43" name="AutoShape 11"/>
        <xdr:cNvSpPr>
          <a:spLocks noChangeArrowheads="1"/>
        </xdr:cNvSpPr>
      </xdr:nvSpPr>
      <xdr:spPr>
        <a:xfrm>
          <a:off x="342900" y="12849225"/>
          <a:ext cx="7749540" cy="870585"/>
        </a:xfrm>
        <a:prstGeom prst="foldedCorner">
          <a:avLst>
            <a:gd name="adj" fmla="val 12500"/>
          </a:avLst>
        </a:prstGeom>
        <a:solidFill>
          <a:schemeClr val="bg1"/>
        </a:solidFill>
        <a:ln w="60325">
          <a:solidFill>
            <a:srgbClr val="FF0000"/>
          </a:solidFill>
          <a:prstDash val="solid"/>
          <a:round/>
          <a:headEnd/>
          <a:tailEnd/>
        </a:ln>
        <a:effectLst/>
      </xdr:spPr>
      <xdr:txBody>
        <a:bodyPr vertOverflow="clip" horzOverflow="overflow" wrap="square" lIns="36576" tIns="18288" rIns="0" bIns="18288" anchor="ctr" upright="1"/>
        <a:lstStyle/>
        <a:p>
          <a:pPr algn="l" rtl="0">
            <a:lnSpc>
              <a:spcPts val="1300"/>
            </a:lnSpc>
            <a:defRPr sz="1000"/>
          </a:pPr>
          <a:r>
            <a:rPr lang="ja-JP" altLang="en-US" sz="1200" b="1" i="0" u="none" strike="noStrike" baseline="0">
              <a:solidFill>
                <a:sysClr val="windowText" lastClr="000000"/>
              </a:solidFill>
              <a:latin typeface="ＭＳ Ｐゴシック"/>
              <a:ea typeface="ＭＳ Ｐゴシック"/>
            </a:rPr>
            <a:t>月ごとのシートで</a:t>
          </a:r>
          <a:r>
            <a:rPr lang="ja-JP" altLang="en-US" sz="1200" b="1" i="0" u="sng" strike="noStrike" baseline="0">
              <a:solidFill>
                <a:srgbClr val="FF0000"/>
              </a:solidFill>
              <a:latin typeface="ＭＳ Ｐゴシック"/>
              <a:ea typeface="ＭＳ Ｐゴシック"/>
            </a:rPr>
            <a:t>入力する部分は、色で塗りつぶされたセルのみ</a:t>
          </a:r>
          <a:r>
            <a:rPr lang="ja-JP" altLang="en-US" sz="1200" b="1" i="0" u="none" strike="noStrike" baseline="0">
              <a:solidFill>
                <a:sysClr val="windowText" lastClr="000000"/>
              </a:solidFill>
              <a:latin typeface="ＭＳ Ｐゴシック"/>
              <a:ea typeface="ＭＳ Ｐゴシック"/>
            </a:rPr>
            <a:t>です。</a:t>
          </a:r>
        </a:p>
        <a:p>
          <a:pPr algn="l" rtl="0">
            <a:lnSpc>
              <a:spcPts val="1300"/>
            </a:lnSpc>
            <a:defRPr sz="1000"/>
          </a:pPr>
          <a:r>
            <a:rPr lang="ja-JP" altLang="en-US" sz="1200" b="1" i="0" u="none" strike="noStrike" baseline="0">
              <a:solidFill>
                <a:sysClr val="windowText" lastClr="000000"/>
              </a:solidFill>
              <a:latin typeface="ＭＳ Ｐゴシック"/>
              <a:ea typeface="ＭＳ Ｐゴシック"/>
            </a:rPr>
            <a:t>無色のセルには自動計算の数式が入っており、操作はできません。</a:t>
          </a:r>
        </a:p>
        <a:p>
          <a:pPr algn="l" rtl="0">
            <a:lnSpc>
              <a:spcPts val="1300"/>
            </a:lnSpc>
            <a:defRPr sz="1000"/>
          </a:pPr>
          <a:r>
            <a:rPr lang="ja-JP" altLang="en-US" sz="1200" b="1" i="0" u="none" strike="noStrike" baseline="0">
              <a:solidFill>
                <a:sysClr val="windowText" lastClr="000000"/>
              </a:solidFill>
              <a:latin typeface="ＭＳ Ｐゴシック"/>
              <a:ea typeface="ＭＳ Ｐゴシック"/>
            </a:rPr>
            <a:t>入力を誤ったら色が付いている部分で入力の訂正をしてください。</a:t>
          </a:r>
        </a:p>
      </xdr:txBody>
    </xdr:sp>
    <xdr:clientData/>
  </xdr:twoCellAnchor>
  <xdr:twoCellAnchor>
    <xdr:from xmlns:xdr="http://schemas.openxmlformats.org/drawingml/2006/spreadsheetDrawing">
      <xdr:col>0</xdr:col>
      <xdr:colOff>133350</xdr:colOff>
      <xdr:row>9</xdr:row>
      <xdr:rowOff>86360</xdr:rowOff>
    </xdr:from>
    <xdr:to xmlns:xdr="http://schemas.openxmlformats.org/drawingml/2006/spreadsheetDrawing">
      <xdr:col>4</xdr:col>
      <xdr:colOff>610870</xdr:colOff>
      <xdr:row>12</xdr:row>
      <xdr:rowOff>66675</xdr:rowOff>
    </xdr:to>
    <xdr:sp macro="" textlink="">
      <xdr:nvSpPr>
        <xdr:cNvPr id="14" name="正方形/長方形 13"/>
        <xdr:cNvSpPr/>
      </xdr:nvSpPr>
      <xdr:spPr>
        <a:xfrm>
          <a:off x="133350" y="1838960"/>
          <a:ext cx="2192020" cy="494665"/>
        </a:xfrm>
        <a:prstGeom prst="rect">
          <a:avLst/>
        </a:prstGeom>
        <a:solidFill>
          <a:schemeClr val="bg1"/>
        </a:solidFill>
        <a:ln w="19050" cap="flat" cmpd="sng" algn="ctr">
          <a:solidFill>
            <a:srgbClr val="FF0000"/>
          </a:solidFill>
          <a:prstDash val="sysDot"/>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1200" b="1">
              <a:solidFill>
                <a:srgbClr val="FF0000"/>
              </a:solidFill>
            </a:rPr>
            <a:t>各月の活動集計の数字が自動的に入力されます。</a:t>
          </a:r>
        </a:p>
      </xdr:txBody>
    </xdr:sp>
    <xdr:clientData/>
  </xdr:twoCellAnchor>
  <xdr:twoCellAnchor>
    <xdr:from xmlns:xdr="http://schemas.openxmlformats.org/drawingml/2006/spreadsheetDrawing">
      <xdr:col>4</xdr:col>
      <xdr:colOff>591185</xdr:colOff>
      <xdr:row>12</xdr:row>
      <xdr:rowOff>76200</xdr:rowOff>
    </xdr:from>
    <xdr:to xmlns:xdr="http://schemas.openxmlformats.org/drawingml/2006/spreadsheetDrawing">
      <xdr:col>4</xdr:col>
      <xdr:colOff>925830</xdr:colOff>
      <xdr:row>13</xdr:row>
      <xdr:rowOff>161925</xdr:rowOff>
    </xdr:to>
    <xdr:cxnSp macro="">
      <xdr:nvCxnSpPr>
        <xdr:cNvPr id="15" name="直線矢印コネクタ 14"/>
        <xdr:cNvCxnSpPr/>
      </xdr:nvCxnSpPr>
      <xdr:spPr>
        <a:xfrm>
          <a:off x="2305685" y="2343150"/>
          <a:ext cx="334645" cy="257175"/>
        </a:xfrm>
        <a:prstGeom prst="straightConnector1">
          <a:avLst/>
        </a:prstGeom>
        <a:solidFill>
          <a:srgbClr xmlns:mc="http://schemas.openxmlformats.org/markup-compatibility/2006" xmlns:a14="http://schemas.microsoft.com/office/drawing/2010/main" val="FFFFFF" a14:legacySpreadsheetColorIndex="9" mc:Ignorable="a14"/>
        </a:solidFill>
        <a:ln w="12700" cap="flat" cmpd="sng" algn="ctr">
          <a:solidFill>
            <a:srgbClr val="FF0000"/>
          </a:solidFill>
          <a:prstDash val="solid"/>
          <a:round/>
          <a:headEnd type="none" w="med" len="med"/>
          <a:tailEnd type="triangle"/>
        </a:ln>
        <a:effectLst/>
      </xdr:spPr>
    </xdr:cxnSp>
    <xdr:clientData/>
  </xdr:twoCellAnchor>
  <xdr:twoCellAnchor>
    <xdr:from xmlns:xdr="http://schemas.openxmlformats.org/drawingml/2006/spreadsheetDrawing">
      <xdr:col>4</xdr:col>
      <xdr:colOff>4181475</xdr:colOff>
      <xdr:row>48</xdr:row>
      <xdr:rowOff>143510</xdr:rowOff>
    </xdr:from>
    <xdr:to xmlns:xdr="http://schemas.openxmlformats.org/drawingml/2006/spreadsheetDrawing">
      <xdr:col>7</xdr:col>
      <xdr:colOff>323850</xdr:colOff>
      <xdr:row>50</xdr:row>
      <xdr:rowOff>104775</xdr:rowOff>
    </xdr:to>
    <xdr:sp macro="" textlink="">
      <xdr:nvSpPr>
        <xdr:cNvPr id="26" name="正方形/長方形 25"/>
        <xdr:cNvSpPr/>
      </xdr:nvSpPr>
      <xdr:spPr>
        <a:xfrm>
          <a:off x="5895975" y="8687435"/>
          <a:ext cx="2190750" cy="494665"/>
        </a:xfrm>
        <a:prstGeom prst="rect">
          <a:avLst/>
        </a:prstGeom>
        <a:solidFill>
          <a:schemeClr val="bg1"/>
        </a:solidFill>
        <a:ln w="19050" cap="flat" cmpd="sng" algn="ctr">
          <a:solidFill>
            <a:srgbClr val="FF0000"/>
          </a:solidFill>
          <a:prstDash val="sysDot"/>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rtl="0"/>
          <a:r>
            <a:rPr lang="ja-JP" altLang="ja-JP" sz="1100" b="1" i="0" baseline="0">
              <a:solidFill>
                <a:srgbClr val="FF0000"/>
              </a:solidFill>
              <a:effectLst/>
              <a:latin typeface="+mn-lt"/>
              <a:ea typeface="+mn-ea"/>
              <a:cs typeface="+mn-cs"/>
            </a:rPr>
            <a:t>総合計シートで入力した内容が表示されます。</a:t>
          </a:r>
          <a:endParaRPr lang="ja-JP" altLang="ja-JP" sz="1200">
            <a:solidFill>
              <a:srgbClr val="FF0000"/>
            </a:solidFill>
            <a:effectLst/>
          </a:endParaRPr>
        </a:p>
      </xdr:txBody>
    </xdr:sp>
    <xdr:clientData/>
  </xdr:twoCellAnchor>
  <xdr:twoCellAnchor>
    <xdr:from xmlns:xdr="http://schemas.openxmlformats.org/drawingml/2006/spreadsheetDrawing">
      <xdr:col>4</xdr:col>
      <xdr:colOff>935990</xdr:colOff>
      <xdr:row>13</xdr:row>
      <xdr:rowOff>143510</xdr:rowOff>
    </xdr:from>
    <xdr:to xmlns:xdr="http://schemas.openxmlformats.org/drawingml/2006/spreadsheetDrawing">
      <xdr:col>7</xdr:col>
      <xdr:colOff>133350</xdr:colOff>
      <xdr:row>33</xdr:row>
      <xdr:rowOff>86360</xdr:rowOff>
    </xdr:to>
    <xdr:sp macro="" textlink="">
      <xdr:nvSpPr>
        <xdr:cNvPr id="12" name="正方形/長方形 11"/>
        <xdr:cNvSpPr/>
      </xdr:nvSpPr>
      <xdr:spPr>
        <a:xfrm>
          <a:off x="2650490" y="2581910"/>
          <a:ext cx="5245735" cy="3371850"/>
        </a:xfrm>
        <a:prstGeom prst="rect">
          <a:avLst/>
        </a:prstGeom>
        <a:noFill/>
        <a:ln w="19050" cap="flat" cmpd="sng" algn="ctr">
          <a:solidFill>
            <a:srgbClr val="FF000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5</xdr:col>
      <xdr:colOff>57150</xdr:colOff>
      <xdr:row>35</xdr:row>
      <xdr:rowOff>87630</xdr:rowOff>
    </xdr:from>
    <xdr:to xmlns:xdr="http://schemas.openxmlformats.org/drawingml/2006/spreadsheetDrawing">
      <xdr:col>5</xdr:col>
      <xdr:colOff>245745</xdr:colOff>
      <xdr:row>39</xdr:row>
      <xdr:rowOff>120650</xdr:rowOff>
    </xdr:to>
    <xdr:cxnSp macro="">
      <xdr:nvCxnSpPr>
        <xdr:cNvPr id="5" name="直線矢印コネクタ 4"/>
        <xdr:cNvCxnSpPr/>
      </xdr:nvCxnSpPr>
      <xdr:spPr>
        <a:xfrm flipH="1" flipV="1">
          <a:off x="6810375" y="6297930"/>
          <a:ext cx="188595" cy="718820"/>
        </a:xfrm>
        <a:prstGeom prst="straightConnector1">
          <a:avLst/>
        </a:prstGeom>
        <a:solidFill>
          <a:srgbClr xmlns:mc="http://schemas.openxmlformats.org/markup-compatibility/2006" xmlns:a14="http://schemas.microsoft.com/office/drawing/2010/main" val="FFFFFF" a14:legacySpreadsheetColorIndex="9" mc:Ignorable="a14"/>
        </a:solidFill>
        <a:ln w="19050" cap="flat" cmpd="sng" algn="ctr">
          <a:solidFill>
            <a:srgbClr val="FF0000"/>
          </a:solidFill>
          <a:prstDash val="solid"/>
          <a:round/>
          <a:headEnd type="none" w="med" len="med"/>
          <a:tailEnd type="triangle"/>
        </a:ln>
        <a:effectLst/>
      </xdr:spPr>
    </xdr:cxnSp>
    <xdr:clientData/>
  </xdr:twoCellAnchor>
  <xdr:twoCellAnchor>
    <xdr:from xmlns:xdr="http://schemas.openxmlformats.org/drawingml/2006/spreadsheetDrawing">
      <xdr:col>4</xdr:col>
      <xdr:colOff>4137660</xdr:colOff>
      <xdr:row>0</xdr:row>
      <xdr:rowOff>49530</xdr:rowOff>
    </xdr:from>
    <xdr:to xmlns:xdr="http://schemas.openxmlformats.org/drawingml/2006/spreadsheetDrawing">
      <xdr:col>6</xdr:col>
      <xdr:colOff>426720</xdr:colOff>
      <xdr:row>3</xdr:row>
      <xdr:rowOff>3175</xdr:rowOff>
    </xdr:to>
    <xdr:sp macro="" textlink="">
      <xdr:nvSpPr>
        <xdr:cNvPr id="18" name="正方形/長方形 17"/>
        <xdr:cNvSpPr/>
      </xdr:nvSpPr>
      <xdr:spPr>
        <a:xfrm>
          <a:off x="5852160" y="49530"/>
          <a:ext cx="1832610" cy="467995"/>
        </a:xfrm>
        <a:prstGeom prst="rect">
          <a:avLst/>
        </a:prstGeom>
        <a:solidFill>
          <a:schemeClr val="bg1"/>
        </a:solidFill>
        <a:ln w="19050" cap="flat" cmpd="sng" algn="ctr">
          <a:solidFill>
            <a:srgbClr val="FF0000"/>
          </a:solidFill>
          <a:prstDash val="sysDot"/>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1200" b="1">
              <a:solidFill>
                <a:srgbClr val="FF0000"/>
              </a:solidFill>
            </a:rPr>
            <a:t>入力されたセルは色が白になります。</a:t>
          </a:r>
        </a:p>
      </xdr:txBody>
    </xdr:sp>
    <xdr:clientData/>
  </xdr:twoCellAnchor>
  <xdr:twoCellAnchor>
    <xdr:from xmlns:xdr="http://schemas.openxmlformats.org/drawingml/2006/spreadsheetDrawing">
      <xdr:col>6</xdr:col>
      <xdr:colOff>426720</xdr:colOff>
      <xdr:row>1</xdr:row>
      <xdr:rowOff>110490</xdr:rowOff>
    </xdr:from>
    <xdr:to xmlns:xdr="http://schemas.openxmlformats.org/drawingml/2006/spreadsheetDrawing">
      <xdr:col>6</xdr:col>
      <xdr:colOff>449580</xdr:colOff>
      <xdr:row>5</xdr:row>
      <xdr:rowOff>160020</xdr:rowOff>
    </xdr:to>
    <xdr:cxnSp macro="">
      <xdr:nvCxnSpPr>
        <xdr:cNvPr id="19" name="直線矢印コネクタ 18"/>
        <xdr:cNvCxnSpPr>
          <a:stCxn id="18" idx="3"/>
        </xdr:cNvCxnSpPr>
      </xdr:nvCxnSpPr>
      <xdr:spPr>
        <a:xfrm>
          <a:off x="7684770" y="281940"/>
          <a:ext cx="22860" cy="925830"/>
        </a:xfrm>
        <a:prstGeom prst="straightConnector1">
          <a:avLst/>
        </a:prstGeom>
        <a:solidFill>
          <a:srgbClr xmlns:mc="http://schemas.openxmlformats.org/markup-compatibility/2006" xmlns:a14="http://schemas.microsoft.com/office/drawing/2010/main" val="FFFFFF" a14:legacySpreadsheetColorIndex="9" mc:Ignorable="a14"/>
        </a:solidFill>
        <a:ln w="19050" cap="flat" cmpd="sng" algn="ctr">
          <a:solidFill>
            <a:srgbClr val="FF0000"/>
          </a:solidFill>
          <a:prstDash val="solid"/>
          <a:round/>
          <a:headEnd type="none" w="med" len="med"/>
          <a:tailEnd type="triangle"/>
        </a:ln>
        <a:effectLst/>
      </xdr:spPr>
    </xdr:cxnSp>
    <xdr:clientData/>
  </xdr:twoCellAnchor>
  <xdr:twoCellAnchor>
    <xdr:from xmlns:xdr="http://schemas.openxmlformats.org/drawingml/2006/spreadsheetDrawing">
      <xdr:col>3</xdr:col>
      <xdr:colOff>7620</xdr:colOff>
      <xdr:row>5</xdr:row>
      <xdr:rowOff>129540</xdr:rowOff>
    </xdr:from>
    <xdr:to xmlns:xdr="http://schemas.openxmlformats.org/drawingml/2006/spreadsheetDrawing">
      <xdr:col>4</xdr:col>
      <xdr:colOff>1004570</xdr:colOff>
      <xdr:row>5</xdr:row>
      <xdr:rowOff>144780</xdr:rowOff>
    </xdr:to>
    <xdr:cxnSp macro="">
      <xdr:nvCxnSpPr>
        <xdr:cNvPr id="20" name="直線矢印コネクタ 19"/>
        <xdr:cNvCxnSpPr/>
      </xdr:nvCxnSpPr>
      <xdr:spPr>
        <a:xfrm flipH="1" flipV="1">
          <a:off x="1017270" y="1177290"/>
          <a:ext cx="1701800" cy="15240"/>
        </a:xfrm>
        <a:prstGeom prst="straightConnector1">
          <a:avLst/>
        </a:prstGeom>
        <a:solidFill>
          <a:srgbClr xmlns:mc="http://schemas.openxmlformats.org/markup-compatibility/2006" xmlns:a14="http://schemas.microsoft.com/office/drawing/2010/main" val="FFFFFF" a14:legacySpreadsheetColorIndex="9" mc:Ignorable="a14"/>
        </a:solidFill>
        <a:ln w="12700" cap="flat" cmpd="sng" algn="ctr">
          <a:solidFill>
            <a:srgbClr val="FF0000"/>
          </a:solidFill>
          <a:prstDash val="solid"/>
          <a:round/>
          <a:headEnd type="none" w="med" len="med"/>
          <a:tailEnd type="triangle"/>
        </a:ln>
        <a:effectLst/>
      </xdr:spPr>
    </xdr:cxnSp>
    <xdr:clientData/>
  </xdr:twoCellAnchor>
  <xdr:twoCellAnchor editAs="oneCell">
    <xdr:from xmlns:xdr="http://schemas.openxmlformats.org/drawingml/2006/spreadsheetDrawing">
      <xdr:col>1</xdr:col>
      <xdr:colOff>30480</xdr:colOff>
      <xdr:row>20</xdr:row>
      <xdr:rowOff>53340</xdr:rowOff>
    </xdr:from>
    <xdr:to xmlns:xdr="http://schemas.openxmlformats.org/drawingml/2006/spreadsheetDrawing">
      <xdr:col>1</xdr:col>
      <xdr:colOff>199390</xdr:colOff>
      <xdr:row>27</xdr:row>
      <xdr:rowOff>22860</xdr:rowOff>
    </xdr:to>
    <xdr:pic macro="">
      <xdr:nvPicPr>
        <xdr:cNvPr id="2" name="図 1"/>
        <xdr:cNvPicPr>
          <a:picLocks noChangeAspect="1"/>
        </xdr:cNvPicPr>
      </xdr:nvPicPr>
      <xdr:blipFill>
        <a:blip xmlns:r="http://schemas.openxmlformats.org/officeDocument/2006/relationships" r:embed="rId3"/>
        <a:stretch>
          <a:fillRect/>
        </a:stretch>
      </xdr:blipFill>
      <xdr:spPr>
        <a:xfrm>
          <a:off x="297180" y="3691890"/>
          <a:ext cx="168910" cy="1169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9</xdr:col>
      <xdr:colOff>55880</xdr:colOff>
      <xdr:row>0</xdr:row>
      <xdr:rowOff>101600</xdr:rowOff>
    </xdr:from>
    <xdr:to xmlns:xdr="http://schemas.openxmlformats.org/drawingml/2006/spreadsheetDrawing">
      <xdr:col>12</xdr:col>
      <xdr:colOff>291465</xdr:colOff>
      <xdr:row>2</xdr:row>
      <xdr:rowOff>22225</xdr:rowOff>
    </xdr:to>
    <xdr:sp macro="" textlink="">
      <xdr:nvSpPr>
        <xdr:cNvPr id="3" name="正方形/長方形 2"/>
        <xdr:cNvSpPr/>
      </xdr:nvSpPr>
      <xdr:spPr>
        <a:xfrm>
          <a:off x="7980680" y="101600"/>
          <a:ext cx="1635760" cy="463550"/>
        </a:xfrm>
        <a:prstGeom prst="rect">
          <a:avLst/>
        </a:prstGeom>
        <a:solidFill>
          <a:schemeClr val="bg1"/>
        </a:solidFill>
        <a:ln w="19050" cap="flat" cmpd="sng" algn="ctr">
          <a:solidFill>
            <a:srgbClr val="FF0000"/>
          </a:solidFill>
          <a:prstDash val="sysDot"/>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1200" b="1">
              <a:solidFill>
                <a:srgbClr val="FF0000"/>
              </a:solidFill>
            </a:rPr>
            <a:t>総合計シートで入力した内容が表示されます。</a:t>
          </a:r>
        </a:p>
      </xdr:txBody>
    </xdr:sp>
    <xdr:clientData/>
  </xdr:twoCellAnchor>
  <xdr:twoCellAnchor>
    <xdr:from xmlns:xdr="http://schemas.openxmlformats.org/drawingml/2006/spreadsheetDrawing">
      <xdr:col>12</xdr:col>
      <xdr:colOff>291465</xdr:colOff>
      <xdr:row>1</xdr:row>
      <xdr:rowOff>67310</xdr:rowOff>
    </xdr:from>
    <xdr:to xmlns:xdr="http://schemas.openxmlformats.org/drawingml/2006/spreadsheetDrawing">
      <xdr:col>22</xdr:col>
      <xdr:colOff>224155</xdr:colOff>
      <xdr:row>4</xdr:row>
      <xdr:rowOff>347345</xdr:rowOff>
    </xdr:to>
    <xdr:cxnSp macro="">
      <xdr:nvCxnSpPr>
        <xdr:cNvPr id="7" name="直線矢印コネクタ 6"/>
        <xdr:cNvCxnSpPr>
          <a:stCxn id="3" idx="3"/>
        </xdr:cNvCxnSpPr>
      </xdr:nvCxnSpPr>
      <xdr:spPr>
        <a:xfrm>
          <a:off x="9616440" y="334010"/>
          <a:ext cx="4180840" cy="994410"/>
        </a:xfrm>
        <a:prstGeom prst="straightConnector1">
          <a:avLst/>
        </a:prstGeom>
        <a:solidFill>
          <a:srgbClr xmlns:mc="http://schemas.openxmlformats.org/markup-compatibility/2006" xmlns:a14="http://schemas.microsoft.com/office/drawing/2010/main" val="FFFFFF" a14:legacySpreadsheetColorIndex="9" mc:Ignorable="a14"/>
        </a:solidFill>
        <a:ln w="19050" cap="flat" cmpd="sng" algn="ctr">
          <a:solidFill>
            <a:srgbClr val="FF0000"/>
          </a:solidFill>
          <a:prstDash val="solid"/>
          <a:round/>
          <a:headEnd type="none" w="med" len="med"/>
          <a:tailEnd type="triangle"/>
        </a:ln>
        <a:effectLst/>
      </xdr:spPr>
    </xdr:cxnSp>
    <xdr:clientData/>
  </xdr:twoCellAnchor>
  <xdr:twoCellAnchor>
    <xdr:from xmlns:xdr="http://schemas.openxmlformats.org/drawingml/2006/spreadsheetDrawing">
      <xdr:col>12</xdr:col>
      <xdr:colOff>291465</xdr:colOff>
      <xdr:row>0</xdr:row>
      <xdr:rowOff>168275</xdr:rowOff>
    </xdr:from>
    <xdr:to xmlns:xdr="http://schemas.openxmlformats.org/drawingml/2006/spreadsheetDrawing">
      <xdr:col>15</xdr:col>
      <xdr:colOff>123190</xdr:colOff>
      <xdr:row>1</xdr:row>
      <xdr:rowOff>67310</xdr:rowOff>
    </xdr:to>
    <xdr:cxnSp macro="">
      <xdr:nvCxnSpPr>
        <xdr:cNvPr id="8" name="直線矢印コネクタ 7"/>
        <xdr:cNvCxnSpPr>
          <a:stCxn id="3" idx="3"/>
        </xdr:cNvCxnSpPr>
      </xdr:nvCxnSpPr>
      <xdr:spPr>
        <a:xfrm flipV="1">
          <a:off x="9616440" y="168275"/>
          <a:ext cx="1231900" cy="165735"/>
        </a:xfrm>
        <a:prstGeom prst="straightConnector1">
          <a:avLst/>
        </a:prstGeom>
        <a:solidFill>
          <a:srgbClr xmlns:mc="http://schemas.openxmlformats.org/markup-compatibility/2006" xmlns:a14="http://schemas.microsoft.com/office/drawing/2010/main" val="FFFFFF" a14:legacySpreadsheetColorIndex="9" mc:Ignorable="a14"/>
        </a:solidFill>
        <a:ln w="19050" cap="flat" cmpd="sng" algn="ctr">
          <a:solidFill>
            <a:srgbClr val="FF0000"/>
          </a:solidFill>
          <a:prstDash val="solid"/>
          <a:round/>
          <a:headEnd type="none" w="med" len="med"/>
          <a:tailEnd type="triangle"/>
        </a:ln>
        <a:effectLst/>
      </xdr:spPr>
    </xdr:cxnSp>
    <xdr:clientData/>
  </xdr:twoCellAnchor>
  <xdr:twoCellAnchor>
    <xdr:from xmlns:xdr="http://schemas.openxmlformats.org/drawingml/2006/spreadsheetDrawing">
      <xdr:col>12</xdr:col>
      <xdr:colOff>291465</xdr:colOff>
      <xdr:row>1</xdr:row>
      <xdr:rowOff>67310</xdr:rowOff>
    </xdr:from>
    <xdr:to xmlns:xdr="http://schemas.openxmlformats.org/drawingml/2006/spreadsheetDrawing">
      <xdr:col>22</xdr:col>
      <xdr:colOff>134620</xdr:colOff>
      <xdr:row>1</xdr:row>
      <xdr:rowOff>67310</xdr:rowOff>
    </xdr:to>
    <xdr:cxnSp macro="">
      <xdr:nvCxnSpPr>
        <xdr:cNvPr id="11" name="直線矢印コネクタ 10"/>
        <xdr:cNvCxnSpPr>
          <a:stCxn id="3" idx="3"/>
        </xdr:cNvCxnSpPr>
      </xdr:nvCxnSpPr>
      <xdr:spPr>
        <a:xfrm flipV="1">
          <a:off x="9616440" y="334010"/>
          <a:ext cx="4091305" cy="0"/>
        </a:xfrm>
        <a:prstGeom prst="straightConnector1">
          <a:avLst/>
        </a:prstGeom>
        <a:solidFill>
          <a:srgbClr xmlns:mc="http://schemas.openxmlformats.org/markup-compatibility/2006" xmlns:a14="http://schemas.microsoft.com/office/drawing/2010/main" val="FFFFFF" a14:legacySpreadsheetColorIndex="9" mc:Ignorable="a14"/>
        </a:solidFill>
        <a:ln w="19050" cap="flat" cmpd="sng" algn="ctr">
          <a:solidFill>
            <a:srgbClr val="FF0000"/>
          </a:solidFill>
          <a:prstDash val="solid"/>
          <a:round/>
          <a:headEnd type="none" w="med" len="med"/>
          <a:tailEnd type="triangle"/>
        </a:ln>
        <a:effectLst/>
      </xdr:spPr>
    </xdr:cxnSp>
    <xdr:clientData/>
  </xdr:twoCellAnchor>
  <xdr:twoCellAnchor>
    <xdr:from xmlns:xdr="http://schemas.openxmlformats.org/drawingml/2006/spreadsheetDrawing">
      <xdr:col>5</xdr:col>
      <xdr:colOff>338455</xdr:colOff>
      <xdr:row>41</xdr:row>
      <xdr:rowOff>180340</xdr:rowOff>
    </xdr:from>
    <xdr:to xmlns:xdr="http://schemas.openxmlformats.org/drawingml/2006/spreadsheetDrawing">
      <xdr:col>13</xdr:col>
      <xdr:colOff>96520</xdr:colOff>
      <xdr:row>45</xdr:row>
      <xdr:rowOff>137160</xdr:rowOff>
    </xdr:to>
    <xdr:sp macro="" textlink="">
      <xdr:nvSpPr>
        <xdr:cNvPr id="15" name="AutoShape 11"/>
        <xdr:cNvSpPr>
          <a:spLocks noChangeArrowheads="1"/>
        </xdr:cNvSpPr>
      </xdr:nvSpPr>
      <xdr:spPr>
        <a:xfrm>
          <a:off x="2138680" y="10033000"/>
          <a:ext cx="7749540" cy="901700"/>
        </a:xfrm>
        <a:prstGeom prst="foldedCorner">
          <a:avLst>
            <a:gd name="adj" fmla="val 12500"/>
          </a:avLst>
        </a:prstGeom>
        <a:solidFill>
          <a:schemeClr val="bg1"/>
        </a:solidFill>
        <a:ln w="60325">
          <a:solidFill>
            <a:srgbClr val="FF0000"/>
          </a:solidFill>
          <a:prstDash val="solid"/>
          <a:round/>
          <a:headEnd/>
          <a:tailEnd/>
        </a:ln>
        <a:effectLst/>
      </xdr:spPr>
      <xdr:txBody>
        <a:bodyPr vertOverflow="clip" horzOverflow="overflow" wrap="square" lIns="36576" tIns="18288" rIns="0" bIns="18288" anchor="ctr" upright="1"/>
        <a:lstStyle/>
        <a:p>
          <a:pPr algn="l" rtl="0">
            <a:lnSpc>
              <a:spcPts val="1300"/>
            </a:lnSpc>
            <a:defRPr sz="1000"/>
          </a:pPr>
          <a:r>
            <a:rPr lang="ja-JP" altLang="en-US" sz="1200" b="1" i="0" u="none" strike="noStrike" baseline="0">
              <a:solidFill>
                <a:sysClr val="windowText" lastClr="000000"/>
              </a:solidFill>
              <a:latin typeface="ＭＳ Ｐゴシック"/>
              <a:ea typeface="ＭＳ Ｐゴシック"/>
            </a:rPr>
            <a:t>月ごとのシートで</a:t>
          </a:r>
          <a:r>
            <a:rPr lang="ja-JP" altLang="en-US" sz="1200" b="1" i="0" u="sng" strike="noStrike" baseline="0">
              <a:solidFill>
                <a:srgbClr val="FF0000"/>
              </a:solidFill>
              <a:latin typeface="ＭＳ Ｐゴシック"/>
              <a:ea typeface="ＭＳ Ｐゴシック"/>
            </a:rPr>
            <a:t>入力する部分は、色で塗りつぶされたセルのみ</a:t>
          </a:r>
          <a:r>
            <a:rPr lang="ja-JP" altLang="en-US" sz="1200" b="1" i="0" u="none" strike="noStrike" baseline="0">
              <a:solidFill>
                <a:sysClr val="windowText" lastClr="000000"/>
              </a:solidFill>
              <a:latin typeface="ＭＳ Ｐゴシック"/>
              <a:ea typeface="ＭＳ Ｐゴシック"/>
            </a:rPr>
            <a:t>です。</a:t>
          </a:r>
        </a:p>
        <a:p>
          <a:pPr algn="l" rtl="0">
            <a:lnSpc>
              <a:spcPts val="1300"/>
            </a:lnSpc>
            <a:defRPr sz="1000"/>
          </a:pPr>
          <a:r>
            <a:rPr lang="ja-JP" altLang="en-US" sz="1200" b="1" i="0" u="none" strike="noStrike" baseline="0">
              <a:solidFill>
                <a:sysClr val="windowText" lastClr="000000"/>
              </a:solidFill>
              <a:latin typeface="ＭＳ Ｐゴシック"/>
              <a:ea typeface="ＭＳ Ｐゴシック"/>
            </a:rPr>
            <a:t>無色のセルには自動計算の数式が入っており、操作はできません。</a:t>
          </a:r>
        </a:p>
        <a:p>
          <a:pPr algn="l" rtl="0">
            <a:lnSpc>
              <a:spcPts val="1300"/>
            </a:lnSpc>
            <a:defRPr sz="1000"/>
          </a:pPr>
          <a:r>
            <a:rPr lang="ja-JP" altLang="en-US" sz="1200" b="1" i="0" u="none" strike="noStrike" baseline="0">
              <a:solidFill>
                <a:sysClr val="windowText" lastClr="000000"/>
              </a:solidFill>
              <a:latin typeface="ＭＳ Ｐゴシック"/>
              <a:ea typeface="ＭＳ Ｐゴシック"/>
            </a:rPr>
            <a:t>入力を誤ったら色が付いている部分で入力の訂正をしてください。</a:t>
          </a:r>
        </a:p>
      </xdr:txBody>
    </xdr:sp>
    <xdr:clientData/>
  </xdr:twoCellAnchor>
  <xdr:twoCellAnchor>
    <xdr:from xmlns:xdr="http://schemas.openxmlformats.org/drawingml/2006/spreadsheetDrawing">
      <xdr:col>6</xdr:col>
      <xdr:colOff>831215</xdr:colOff>
      <xdr:row>22</xdr:row>
      <xdr:rowOff>17780</xdr:rowOff>
    </xdr:from>
    <xdr:to xmlns:xdr="http://schemas.openxmlformats.org/drawingml/2006/spreadsheetDrawing">
      <xdr:col>8</xdr:col>
      <xdr:colOff>228600</xdr:colOff>
      <xdr:row>27</xdr:row>
      <xdr:rowOff>45085</xdr:rowOff>
    </xdr:to>
    <xdr:sp macro="" textlink="">
      <xdr:nvSpPr>
        <xdr:cNvPr id="17" name="正方形/長方形 16"/>
        <xdr:cNvSpPr/>
      </xdr:nvSpPr>
      <xdr:spPr>
        <a:xfrm>
          <a:off x="3250565" y="5382260"/>
          <a:ext cx="4436110" cy="1208405"/>
        </a:xfrm>
        <a:prstGeom prst="rect">
          <a:avLst/>
        </a:prstGeom>
        <a:solidFill>
          <a:schemeClr val="bg1"/>
        </a:solidFill>
        <a:ln w="19050" cap="flat" cmpd="sng" algn="ctr">
          <a:solidFill>
            <a:srgbClr val="FF000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r>
            <a:rPr kumimoji="1" lang="ja-JP" altLang="ja-JP" sz="1100" b="1">
              <a:solidFill>
                <a:srgbClr val="FF0000"/>
              </a:solidFill>
              <a:effectLst/>
              <a:latin typeface="+mn-lt"/>
              <a:ea typeface="+mn-ea"/>
              <a:cs typeface="+mn-cs"/>
            </a:rPr>
            <a:t>シート［</a:t>
          </a:r>
          <a:r>
            <a:rPr kumimoji="1" lang="ja-JP" altLang="en-US" sz="1100" b="1">
              <a:solidFill>
                <a:srgbClr val="FF0000"/>
              </a:solidFill>
              <a:effectLst/>
              <a:latin typeface="+mn-lt"/>
              <a:ea typeface="+mn-ea"/>
              <a:cs typeface="+mn-cs"/>
            </a:rPr>
            <a:t>その他活動</a:t>
          </a:r>
          <a:r>
            <a:rPr kumimoji="1" lang="ja-JP" altLang="ja-JP" sz="1100" b="1">
              <a:solidFill>
                <a:srgbClr val="FF0000"/>
              </a:solidFill>
              <a:effectLst/>
              <a:latin typeface="+mn-lt"/>
              <a:ea typeface="+mn-ea"/>
              <a:cs typeface="+mn-cs"/>
            </a:rPr>
            <a:t>］を参照して、</a:t>
          </a:r>
          <a:r>
            <a:rPr kumimoji="1" lang="en-US" altLang="ja-JP" sz="1100" b="1">
              <a:solidFill>
                <a:srgbClr val="FF0000"/>
              </a:solidFill>
              <a:effectLst/>
              <a:latin typeface="+mn-lt"/>
              <a:ea typeface="+mn-ea"/>
              <a:cs typeface="+mn-cs"/>
            </a:rPr>
            <a:t>16</a:t>
          </a:r>
          <a:r>
            <a:rPr kumimoji="1" lang="ja-JP" altLang="ja-JP" sz="1100" b="1">
              <a:solidFill>
                <a:srgbClr val="FF0000"/>
              </a:solidFill>
              <a:effectLst/>
              <a:latin typeface="+mn-lt"/>
              <a:ea typeface="+mn-ea"/>
              <a:cs typeface="+mn-cs"/>
            </a:rPr>
            <a:t>～</a:t>
          </a:r>
          <a:r>
            <a:rPr kumimoji="1" lang="en-US" altLang="ja-JP" sz="1100" b="1">
              <a:solidFill>
                <a:srgbClr val="FF0000"/>
              </a:solidFill>
              <a:effectLst/>
              <a:latin typeface="+mn-lt"/>
              <a:ea typeface="+mn-ea"/>
              <a:cs typeface="+mn-cs"/>
            </a:rPr>
            <a:t>19</a:t>
          </a:r>
          <a:r>
            <a:rPr kumimoji="1" lang="ja-JP" altLang="ja-JP" sz="1100" b="1">
              <a:solidFill>
                <a:srgbClr val="FF0000"/>
              </a:solidFill>
              <a:effectLst/>
              <a:latin typeface="+mn-lt"/>
              <a:ea typeface="+mn-ea"/>
              <a:cs typeface="+mn-cs"/>
            </a:rPr>
            <a:t>を選択してください。</a:t>
          </a:r>
          <a:endParaRPr lang="ja-JP" altLang="ja-JP" sz="1200">
            <a:solidFill>
              <a:srgbClr val="FF0000"/>
            </a:solidFill>
            <a:effectLst/>
          </a:endParaRPr>
        </a:p>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入力方法</a:t>
          </a:r>
          <a:r>
            <a:rPr kumimoji="1" lang="ja-JP" altLang="en-US" sz="1100" b="1">
              <a:solidFill>
                <a:srgbClr val="FF0000"/>
              </a:solidFill>
              <a:effectLst/>
              <a:latin typeface="+mn-lt"/>
              <a:ea typeface="+mn-ea"/>
              <a:cs typeface="+mn-cs"/>
            </a:rPr>
            <a:t>、削除方法は</a:t>
          </a:r>
          <a:r>
            <a:rPr kumimoji="1" lang="ja-JP" altLang="ja-JP" sz="1100" b="1">
              <a:solidFill>
                <a:srgbClr val="FF0000"/>
              </a:solidFill>
              <a:effectLst/>
              <a:latin typeface="+mn-lt"/>
              <a:ea typeface="+mn-ea"/>
              <a:cs typeface="+mn-cs"/>
            </a:rPr>
            <a:t>左記日付と同様です。</a:t>
          </a:r>
          <a:endParaRPr lang="ja-JP" altLang="ja-JP" sz="1200">
            <a:solidFill>
              <a:srgbClr val="FF0000"/>
            </a:solidFill>
            <a:effectLst/>
          </a:endParaRPr>
        </a:p>
        <a:p>
          <a:pPr algn="l"/>
          <a:r>
            <a:rPr kumimoji="1" lang="en-US" altLang="ja-JP" sz="1200" b="1">
              <a:solidFill>
                <a:srgbClr val="FF0000"/>
              </a:solidFill>
            </a:rPr>
            <a:t>16</a:t>
          </a:r>
          <a:r>
            <a:rPr kumimoji="1" lang="ja-JP" altLang="en-US" sz="1200" b="1">
              <a:solidFill>
                <a:srgbClr val="FF0000"/>
              </a:solidFill>
            </a:rPr>
            <a:t>～</a:t>
          </a:r>
          <a:r>
            <a:rPr kumimoji="1" lang="en-US" altLang="ja-JP" sz="1200" b="1">
              <a:solidFill>
                <a:srgbClr val="FF0000"/>
              </a:solidFill>
            </a:rPr>
            <a:t>19</a:t>
          </a:r>
          <a:r>
            <a:rPr kumimoji="1" lang="ja-JP" altLang="en-US" sz="1200" b="1">
              <a:solidFill>
                <a:srgbClr val="FF0000"/>
              </a:solidFill>
            </a:rPr>
            <a:t>以外の数字は入らないように設定してあります。</a:t>
          </a:r>
        </a:p>
        <a:p>
          <a:pPr algn="l"/>
          <a:r>
            <a:rPr kumimoji="1" lang="ja-JP" altLang="en-US" sz="1200" b="1">
              <a:solidFill>
                <a:srgbClr val="FF0000"/>
              </a:solidFill>
            </a:rPr>
            <a:t>それ以外を入力するとエラーが出て入力できないようになっています。またこの欄の「（ ）」表記は省略しています。</a:t>
          </a:r>
        </a:p>
      </xdr:txBody>
    </xdr:sp>
    <xdr:clientData/>
  </xdr:twoCellAnchor>
  <xdr:twoCellAnchor>
    <xdr:from xmlns:xdr="http://schemas.openxmlformats.org/drawingml/2006/spreadsheetDrawing">
      <xdr:col>6</xdr:col>
      <xdr:colOff>795655</xdr:colOff>
      <xdr:row>15</xdr:row>
      <xdr:rowOff>99060</xdr:rowOff>
    </xdr:from>
    <xdr:to xmlns:xdr="http://schemas.openxmlformats.org/drawingml/2006/spreadsheetDrawing">
      <xdr:col>8</xdr:col>
      <xdr:colOff>15240</xdr:colOff>
      <xdr:row>21</xdr:row>
      <xdr:rowOff>14605</xdr:rowOff>
    </xdr:to>
    <xdr:sp macro="" textlink="">
      <xdr:nvSpPr>
        <xdr:cNvPr id="18" name="正方形/長方形 17"/>
        <xdr:cNvSpPr/>
      </xdr:nvSpPr>
      <xdr:spPr>
        <a:xfrm>
          <a:off x="3215005" y="3810000"/>
          <a:ext cx="4258310" cy="1332865"/>
        </a:xfrm>
        <a:prstGeom prst="rect">
          <a:avLst/>
        </a:prstGeom>
        <a:solidFill>
          <a:schemeClr val="bg1"/>
        </a:solidFill>
        <a:ln w="19050" cap="flat" cmpd="sng" algn="ctr">
          <a:solidFill>
            <a:srgbClr val="FF000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1200" b="1">
              <a:solidFill>
                <a:srgbClr val="FF0000"/>
              </a:solidFill>
            </a:rPr>
            <a:t>シート［相談・支援活動］を参照して、</a:t>
          </a:r>
          <a:r>
            <a:rPr kumimoji="1" lang="en-US" altLang="ja-JP" sz="1200" b="1">
              <a:solidFill>
                <a:srgbClr val="FF0000"/>
              </a:solidFill>
            </a:rPr>
            <a:t>1</a:t>
          </a:r>
          <a:r>
            <a:rPr kumimoji="1" lang="ja-JP" altLang="en-US" sz="1200" b="1">
              <a:solidFill>
                <a:srgbClr val="FF0000"/>
              </a:solidFill>
            </a:rPr>
            <a:t>～</a:t>
          </a:r>
          <a:r>
            <a:rPr kumimoji="1" lang="en-US" altLang="ja-JP" sz="1200" b="1">
              <a:solidFill>
                <a:srgbClr val="FF0000"/>
              </a:solidFill>
            </a:rPr>
            <a:t>14</a:t>
          </a:r>
          <a:r>
            <a:rPr kumimoji="1" lang="ja-JP" altLang="en-US" sz="1200" b="1">
              <a:solidFill>
                <a:srgbClr val="FF0000"/>
              </a:solidFill>
            </a:rPr>
            <a:t>を選択して</a:t>
          </a:r>
          <a:endParaRPr kumimoji="1" lang="en-US" altLang="ja-JP" sz="1200" b="1">
            <a:solidFill>
              <a:srgbClr val="FF0000"/>
            </a:solidFill>
          </a:endParaRPr>
        </a:p>
        <a:p>
          <a:pPr algn="l"/>
          <a:r>
            <a:rPr kumimoji="1" lang="ja-JP" altLang="en-US" sz="1200" b="1">
              <a:solidFill>
                <a:srgbClr val="FF0000"/>
              </a:solidFill>
            </a:rPr>
            <a:t>ください。</a:t>
          </a:r>
          <a:endParaRPr kumimoji="1" lang="en-US" altLang="ja-JP" sz="1200" b="1">
            <a:solidFill>
              <a:srgbClr val="FF0000"/>
            </a:solidFill>
          </a:endParaRPr>
        </a:p>
        <a:p>
          <a:pPr algn="l"/>
          <a:r>
            <a:rPr kumimoji="1" lang="en-US" altLang="ja-JP" sz="1200" b="1">
              <a:solidFill>
                <a:srgbClr val="FF0000"/>
              </a:solidFill>
            </a:rPr>
            <a:t>※</a:t>
          </a:r>
          <a:r>
            <a:rPr kumimoji="1" lang="ja-JP" altLang="en-US" sz="1200" b="1">
              <a:solidFill>
                <a:srgbClr val="FF0000"/>
              </a:solidFill>
            </a:rPr>
            <a:t>入力方法、削除方法は左記日付と同様です。</a:t>
          </a:r>
          <a:endParaRPr kumimoji="1" lang="en-US" altLang="ja-JP" sz="1200" b="1">
            <a:solidFill>
              <a:srgbClr val="FF0000"/>
            </a:solidFill>
          </a:endParaRPr>
        </a:p>
        <a:p>
          <a:pPr algn="l"/>
          <a:r>
            <a:rPr kumimoji="1" lang="en-US" altLang="ja-JP" sz="1200" b="1">
              <a:solidFill>
                <a:srgbClr val="FF0000"/>
              </a:solidFill>
            </a:rPr>
            <a:t>1</a:t>
          </a:r>
          <a:r>
            <a:rPr kumimoji="1" lang="ja-JP" altLang="en-US" sz="1200" b="1">
              <a:solidFill>
                <a:srgbClr val="FF0000"/>
              </a:solidFill>
            </a:rPr>
            <a:t>～</a:t>
          </a:r>
          <a:r>
            <a:rPr kumimoji="1" lang="en-US" altLang="ja-JP" sz="1200" b="1">
              <a:solidFill>
                <a:srgbClr val="FF0000"/>
              </a:solidFill>
            </a:rPr>
            <a:t>14</a:t>
          </a:r>
          <a:r>
            <a:rPr kumimoji="1" lang="ja-JP" altLang="en-US" sz="1200" b="1">
              <a:solidFill>
                <a:srgbClr val="FF0000"/>
              </a:solidFill>
            </a:rPr>
            <a:t>以外の数字は入らないように設定してあります。</a:t>
          </a:r>
        </a:p>
        <a:p>
          <a:pPr algn="l"/>
          <a:r>
            <a:rPr kumimoji="1" lang="ja-JP" altLang="en-US" sz="1200" b="1">
              <a:solidFill>
                <a:srgbClr val="FF0000"/>
              </a:solidFill>
            </a:rPr>
            <a:t>それ以外を入力するとエラーが出て入力できないようになっています。 またこの欄の「（ ）」表記は省略しています。</a:t>
          </a:r>
        </a:p>
      </xdr:txBody>
    </xdr:sp>
    <xdr:clientData/>
  </xdr:twoCellAnchor>
  <xdr:twoCellAnchor>
    <xdr:from xmlns:xdr="http://schemas.openxmlformats.org/drawingml/2006/spreadsheetDrawing">
      <xdr:col>7</xdr:col>
      <xdr:colOff>266700</xdr:colOff>
      <xdr:row>11</xdr:row>
      <xdr:rowOff>113665</xdr:rowOff>
    </xdr:from>
    <xdr:to xmlns:xdr="http://schemas.openxmlformats.org/drawingml/2006/spreadsheetDrawing">
      <xdr:col>8</xdr:col>
      <xdr:colOff>7620</xdr:colOff>
      <xdr:row>15</xdr:row>
      <xdr:rowOff>83185</xdr:rowOff>
    </xdr:to>
    <xdr:cxnSp macro="">
      <xdr:nvCxnSpPr>
        <xdr:cNvPr id="19" name="直線矢印コネクタ 18"/>
        <xdr:cNvCxnSpPr/>
      </xdr:nvCxnSpPr>
      <xdr:spPr>
        <a:xfrm flipH="1" flipV="1">
          <a:off x="7258050" y="2879725"/>
          <a:ext cx="207645" cy="914400"/>
        </a:xfrm>
        <a:prstGeom prst="straightConnector1">
          <a:avLst/>
        </a:prstGeom>
        <a:solidFill>
          <a:srgbClr xmlns:mc="http://schemas.openxmlformats.org/markup-compatibility/2006" xmlns:a14="http://schemas.microsoft.com/office/drawing/2010/main" val="FFFFFF" a14:legacySpreadsheetColorIndex="9" mc:Ignorable="a14"/>
        </a:solidFill>
        <a:ln w="19050" cap="flat" cmpd="sng" algn="ctr">
          <a:solidFill>
            <a:srgbClr val="FF0000"/>
          </a:solidFill>
          <a:prstDash val="solid"/>
          <a:round/>
          <a:headEnd type="none" w="med" len="med"/>
          <a:tailEnd type="triangle"/>
        </a:ln>
        <a:effectLst/>
      </xdr:spPr>
    </xdr:cxnSp>
    <xdr:clientData/>
  </xdr:twoCellAnchor>
  <xdr:twoCellAnchor>
    <xdr:from xmlns:xdr="http://schemas.openxmlformats.org/drawingml/2006/spreadsheetDrawing">
      <xdr:col>8</xdr:col>
      <xdr:colOff>228600</xdr:colOff>
      <xdr:row>11</xdr:row>
      <xdr:rowOff>123825</xdr:rowOff>
    </xdr:from>
    <xdr:to xmlns:xdr="http://schemas.openxmlformats.org/drawingml/2006/spreadsheetDrawing">
      <xdr:col>8</xdr:col>
      <xdr:colOff>228600</xdr:colOff>
      <xdr:row>24</xdr:row>
      <xdr:rowOff>149860</xdr:rowOff>
    </xdr:to>
    <xdr:cxnSp macro="">
      <xdr:nvCxnSpPr>
        <xdr:cNvPr id="22" name="直線矢印コネクタ 21"/>
        <xdr:cNvCxnSpPr>
          <a:stCxn id="17" idx="3"/>
        </xdr:cNvCxnSpPr>
      </xdr:nvCxnSpPr>
      <xdr:spPr>
        <a:xfrm flipV="1">
          <a:off x="7686675" y="2889885"/>
          <a:ext cx="0" cy="3096895"/>
        </a:xfrm>
        <a:prstGeom prst="straightConnector1">
          <a:avLst/>
        </a:prstGeom>
        <a:solidFill>
          <a:srgbClr xmlns:mc="http://schemas.openxmlformats.org/markup-compatibility/2006" xmlns:a14="http://schemas.microsoft.com/office/drawing/2010/main" val="FFFFFF" a14:legacySpreadsheetColorIndex="9" mc:Ignorable="a14"/>
        </a:solidFill>
        <a:ln w="19050" cap="flat" cmpd="sng" algn="ctr">
          <a:solidFill>
            <a:srgbClr val="FF0000"/>
          </a:solidFill>
          <a:prstDash val="solid"/>
          <a:round/>
          <a:headEnd type="none" w="med" len="med"/>
          <a:tailEnd type="triangle"/>
        </a:ln>
        <a:effectLst/>
      </xdr:spPr>
    </xdr:cxnSp>
    <xdr:clientData/>
  </xdr:twoCellAnchor>
  <xdr:twoCellAnchor>
    <xdr:from xmlns:xdr="http://schemas.openxmlformats.org/drawingml/2006/spreadsheetDrawing">
      <xdr:col>0</xdr:col>
      <xdr:colOff>100965</xdr:colOff>
      <xdr:row>13</xdr:row>
      <xdr:rowOff>112395</xdr:rowOff>
    </xdr:from>
    <xdr:to xmlns:xdr="http://schemas.openxmlformats.org/drawingml/2006/spreadsheetDrawing">
      <xdr:col>6</xdr:col>
      <xdr:colOff>768985</xdr:colOff>
      <xdr:row>25</xdr:row>
      <xdr:rowOff>167640</xdr:rowOff>
    </xdr:to>
    <xdr:grpSp>
      <xdr:nvGrpSpPr>
        <xdr:cNvPr id="42" name="グループ化 41"/>
        <xdr:cNvGrpSpPr/>
      </xdr:nvGrpSpPr>
      <xdr:grpSpPr>
        <a:xfrm>
          <a:off x="100965" y="3350895"/>
          <a:ext cx="3087370" cy="2889885"/>
          <a:chOff x="100850" y="3182470"/>
          <a:chExt cx="3097014" cy="2746455"/>
        </a:xfrm>
      </xdr:grpSpPr>
      <xdr:sp macro="" textlink="">
        <xdr:nvSpPr>
          <xdr:cNvPr id="29" name="AutoShape 23"/>
          <xdr:cNvSpPr>
            <a:spLocks noChangeArrowheads="1"/>
          </xdr:cNvSpPr>
        </xdr:nvSpPr>
        <xdr:spPr>
          <a:xfrm>
            <a:off x="100850" y="3182470"/>
            <a:ext cx="3097014" cy="2746455"/>
          </a:xfrm>
          <a:prstGeom prst="wedgeRectCallout">
            <a:avLst>
              <a:gd name="adj1" fmla="val -46458"/>
              <a:gd name="adj2" fmla="val -58857"/>
            </a:avLst>
          </a:prstGeom>
          <a:solidFill>
            <a:srgbClr xmlns:mc="http://schemas.openxmlformats.org/markup-compatibility/2006" xmlns:a14="http://schemas.microsoft.com/office/drawing/2010/main" val="FFFFFF" a14:legacySpreadsheetColorIndex="9" mc:Ignorable="a14"/>
          </a:solidFill>
          <a:ln w="19050">
            <a:solidFill>
              <a:srgbClr xmlns:mc="http://schemas.openxmlformats.org/markup-compatibility/2006" xmlns:a14="http://schemas.microsoft.com/office/drawing/2010/main" val="FF0000" a14:legacySpreadsheetColorIndex="10" mc:Ignorable="a14"/>
            </a:solidFill>
            <a:prstDash val="solid"/>
            <a:miter lim="800000"/>
            <a:headEnd/>
            <a:tailEnd/>
          </a:ln>
          <a:effectLst/>
        </xdr:spPr>
        <xdr:txBody>
          <a:bodyPr vertOverflow="clip" horzOverflow="overflow" wrap="square" lIns="27432" tIns="18288" rIns="27432" bIns="18288" anchor="t" upright="1"/>
          <a:lstStyle/>
          <a:p>
            <a:pPr algn="ctr" rtl="0">
              <a:lnSpc>
                <a:spcPts val="1200"/>
              </a:lnSpc>
              <a:defRPr sz="1000"/>
            </a:pPr>
            <a:endParaRPr lang="en-US" altLang="ja-JP" sz="1200" b="1" i="0" u="none" strike="noStrike" baseline="0">
              <a:solidFill>
                <a:srgbClr val="FF0000"/>
              </a:solidFill>
              <a:latin typeface="ＭＳ Ｐゴシック"/>
              <a:ea typeface="ＭＳ Ｐゴシック"/>
            </a:endParaRPr>
          </a:p>
          <a:p>
            <a:pPr algn="l" rtl="0">
              <a:lnSpc>
                <a:spcPts val="1200"/>
              </a:lnSpc>
              <a:defRPr sz="1000"/>
            </a:pPr>
            <a:r>
              <a:rPr lang="ja-JP" altLang="en-US" sz="1200" b="1" i="0" u="none" strike="noStrike" baseline="0">
                <a:solidFill>
                  <a:srgbClr val="FF0000"/>
                </a:solidFill>
                <a:latin typeface="ＭＳ Ｐゴシック"/>
                <a:ea typeface="ＭＳ Ｐゴシック"/>
              </a:rPr>
              <a:t>・日付をクリックすると日付リストが</a:t>
            </a:r>
            <a:endParaRPr lang="en-US" altLang="ja-JP" sz="1200" b="1" i="0" u="none" strike="noStrike" baseline="0">
              <a:solidFill>
                <a:srgbClr val="FF0000"/>
              </a:solidFill>
              <a:latin typeface="ＭＳ Ｐゴシック"/>
              <a:ea typeface="ＭＳ Ｐゴシック"/>
            </a:endParaRPr>
          </a:p>
          <a:p>
            <a:pPr algn="l" rtl="0">
              <a:lnSpc>
                <a:spcPts val="1200"/>
              </a:lnSpc>
              <a:defRPr sz="1000"/>
            </a:pPr>
            <a:r>
              <a:rPr lang="ja-JP" altLang="en-US" sz="1200" b="1" i="0" u="none" strike="noStrike" baseline="0">
                <a:solidFill>
                  <a:srgbClr val="FF0000"/>
                </a:solidFill>
                <a:latin typeface="ＭＳ Ｐゴシック"/>
                <a:ea typeface="ＭＳ Ｐゴシック"/>
              </a:rPr>
              <a:t>　表示されます。</a:t>
            </a:r>
            <a:endParaRPr lang="en-US" altLang="ja-JP" sz="1200" b="1" i="0" u="none" strike="noStrike" baseline="0">
              <a:solidFill>
                <a:srgbClr val="FF0000"/>
              </a:solidFill>
              <a:latin typeface="ＭＳ Ｐゴシック"/>
              <a:ea typeface="ＭＳ Ｐゴシック"/>
            </a:endParaRPr>
          </a:p>
          <a:p>
            <a:pPr algn="l" rtl="0">
              <a:lnSpc>
                <a:spcPts val="1200"/>
              </a:lnSpc>
              <a:defRPr sz="1000"/>
            </a:pPr>
            <a:r>
              <a:rPr lang="ja-JP" altLang="en-US" sz="1200" b="1" i="0" u="none" strike="noStrike" baseline="0">
                <a:solidFill>
                  <a:srgbClr val="FF0000"/>
                </a:solidFill>
                <a:latin typeface="ＭＳ Ｐゴシック"/>
                <a:ea typeface="ＭＳ Ｐゴシック"/>
              </a:rPr>
              <a:t>・日付選択すると曜日が自動入力されます。</a:t>
            </a:r>
            <a:endParaRPr lang="en-US" altLang="ja-JP" sz="1200" b="1" i="0" u="none" strike="noStrike" baseline="0">
              <a:solidFill>
                <a:srgbClr val="FF0000"/>
              </a:solidFill>
              <a:latin typeface="ＭＳ Ｐゴシック"/>
              <a:ea typeface="ＭＳ Ｐゴシック"/>
            </a:endParaRPr>
          </a:p>
          <a:p>
            <a:pPr algn="l" rtl="0">
              <a:lnSpc>
                <a:spcPts val="1200"/>
              </a:lnSpc>
              <a:defRPr sz="1000"/>
            </a:pPr>
            <a:endParaRPr lang="en-US" altLang="ja-JP" sz="1200" b="1" i="0" u="none" strike="noStrike" baseline="0">
              <a:solidFill>
                <a:srgbClr val="FF0000"/>
              </a:solidFill>
              <a:latin typeface="ＭＳ Ｐゴシック"/>
              <a:ea typeface="ＭＳ Ｐゴシック"/>
            </a:endParaRPr>
          </a:p>
          <a:p>
            <a:pPr algn="l" rtl="0">
              <a:lnSpc>
                <a:spcPts val="1200"/>
              </a:lnSpc>
              <a:defRPr sz="1000"/>
            </a:pPr>
            <a:r>
              <a:rPr lang="ja-JP" altLang="en-US" sz="1200" b="1" i="0" u="none" strike="noStrike" baseline="0">
                <a:solidFill>
                  <a:srgbClr val="FF0000"/>
                </a:solidFill>
                <a:latin typeface="ＭＳ Ｐゴシック"/>
                <a:ea typeface="ＭＳ Ｐゴシック"/>
              </a:rPr>
              <a:t>　　　　　　①クリック</a:t>
            </a:r>
            <a:endParaRPr lang="en-US" altLang="ja-JP" sz="1200" b="1" i="0" u="none" strike="noStrike" baseline="0">
              <a:solidFill>
                <a:srgbClr val="FF0000"/>
              </a:solidFill>
              <a:latin typeface="ＭＳ Ｐゴシック"/>
              <a:ea typeface="ＭＳ Ｐゴシック"/>
            </a:endParaRPr>
          </a:p>
          <a:p>
            <a:pPr algn="l" rtl="0">
              <a:lnSpc>
                <a:spcPts val="1200"/>
              </a:lnSpc>
              <a:defRPr sz="1000"/>
            </a:pPr>
            <a:endParaRPr lang="en-US" altLang="ja-JP" sz="1200" b="1" i="0" u="none" strike="noStrike" baseline="0">
              <a:solidFill>
                <a:srgbClr val="FF0000"/>
              </a:solidFill>
              <a:latin typeface="ＭＳ Ｐゴシック"/>
              <a:ea typeface="ＭＳ Ｐゴシック"/>
            </a:endParaRPr>
          </a:p>
          <a:p>
            <a:pPr algn="l" rtl="0">
              <a:lnSpc>
                <a:spcPts val="1200"/>
              </a:lnSpc>
              <a:defRPr sz="1000"/>
            </a:pPr>
            <a:endParaRPr lang="en-US" altLang="ja-JP" sz="1200" b="1" i="0" u="none" strike="noStrike" baseline="0">
              <a:solidFill>
                <a:srgbClr val="FF0000"/>
              </a:solidFill>
              <a:latin typeface="ＭＳ Ｐゴシック"/>
              <a:ea typeface="ＭＳ Ｐゴシック"/>
            </a:endParaRPr>
          </a:p>
          <a:p>
            <a:pPr algn="l" rtl="0">
              <a:lnSpc>
                <a:spcPts val="1200"/>
              </a:lnSpc>
              <a:defRPr sz="1000"/>
            </a:pPr>
            <a:endParaRPr lang="en-US" altLang="ja-JP" sz="1200" b="1" i="0" u="none" strike="noStrike" baseline="0">
              <a:solidFill>
                <a:srgbClr val="FF0000"/>
              </a:solidFill>
              <a:latin typeface="ＭＳ Ｐゴシック"/>
              <a:ea typeface="ＭＳ Ｐゴシック"/>
            </a:endParaRPr>
          </a:p>
          <a:p>
            <a:pPr algn="l" rtl="0">
              <a:lnSpc>
                <a:spcPts val="1200"/>
              </a:lnSpc>
              <a:defRPr sz="1000"/>
            </a:pPr>
            <a:endParaRPr lang="en-US" altLang="ja-JP" sz="1200" b="1" i="0" u="none" strike="noStrike" baseline="0">
              <a:solidFill>
                <a:srgbClr val="FF0000"/>
              </a:solidFill>
              <a:latin typeface="ＭＳ Ｐゴシック"/>
              <a:ea typeface="ＭＳ Ｐゴシック"/>
            </a:endParaRPr>
          </a:p>
          <a:p>
            <a:pPr algn="l" rtl="0">
              <a:lnSpc>
                <a:spcPts val="1200"/>
              </a:lnSpc>
              <a:defRPr sz="1000"/>
            </a:pPr>
            <a:r>
              <a:rPr lang="ja-JP" altLang="en-US" sz="1200" b="1" i="0" u="none" strike="noStrike" baseline="0">
                <a:solidFill>
                  <a:srgbClr val="FF0000"/>
                </a:solidFill>
                <a:latin typeface="ＭＳ Ｐゴシック"/>
                <a:ea typeface="ＭＳ Ｐゴシック"/>
              </a:rPr>
              <a:t>　　　②日付を選択</a:t>
            </a:r>
            <a:endParaRPr lang="en-US" altLang="ja-JP" sz="1200" b="1" i="0" u="none" strike="noStrike" baseline="0">
              <a:solidFill>
                <a:srgbClr val="FF0000"/>
              </a:solidFill>
              <a:latin typeface="ＭＳ Ｐゴシック"/>
              <a:ea typeface="ＭＳ Ｐゴシック"/>
            </a:endParaRPr>
          </a:p>
          <a:p>
            <a:pPr algn="l" rtl="0">
              <a:lnSpc>
                <a:spcPts val="1200"/>
              </a:lnSpc>
              <a:defRPr sz="1000"/>
            </a:pPr>
            <a:endParaRPr lang="en-US" altLang="ja-JP" sz="1200" b="1" i="0" u="none" strike="noStrike" baseline="0">
              <a:solidFill>
                <a:srgbClr val="FF0000"/>
              </a:solidFill>
              <a:latin typeface="ＭＳ Ｐゴシック"/>
              <a:ea typeface="ＭＳ Ｐゴシック"/>
            </a:endParaRPr>
          </a:p>
          <a:p>
            <a:pPr algn="l" rtl="0">
              <a:lnSpc>
                <a:spcPts val="1200"/>
              </a:lnSpc>
              <a:defRPr sz="1000"/>
            </a:pPr>
            <a:endParaRPr lang="en-US" altLang="ja-JP" sz="1200" b="1" i="0" u="none" strike="noStrike" baseline="0">
              <a:solidFill>
                <a:srgbClr val="FF0000"/>
              </a:solidFill>
              <a:latin typeface="ＭＳ Ｐゴシック"/>
              <a:ea typeface="ＭＳ Ｐゴシック"/>
            </a:endParaRPr>
          </a:p>
          <a:p>
            <a:pPr algn="l" rtl="0">
              <a:lnSpc>
                <a:spcPts val="1200"/>
              </a:lnSpc>
              <a:defRPr sz="1000"/>
            </a:pPr>
            <a:endParaRPr lang="en-US" altLang="ja-JP" sz="1200" b="1" i="0" u="none" strike="noStrike" baseline="0">
              <a:solidFill>
                <a:srgbClr val="FF0000"/>
              </a:solidFill>
              <a:latin typeface="ＭＳ Ｐゴシック"/>
              <a:ea typeface="ＭＳ Ｐゴシック"/>
            </a:endParaRPr>
          </a:p>
          <a:p>
            <a:pPr algn="l" rtl="0">
              <a:lnSpc>
                <a:spcPts val="1200"/>
              </a:lnSpc>
              <a:defRPr sz="1000"/>
            </a:pPr>
            <a:endParaRPr lang="en-US" altLang="ja-JP" sz="1200" b="1" i="0" u="none" strike="noStrike" baseline="0">
              <a:solidFill>
                <a:srgbClr val="FF0000"/>
              </a:solidFill>
              <a:latin typeface="ＭＳ Ｐゴシック"/>
              <a:ea typeface="ＭＳ Ｐゴシック"/>
            </a:endParaRPr>
          </a:p>
          <a:p>
            <a:pPr algn="l" rtl="0">
              <a:lnSpc>
                <a:spcPts val="1200"/>
              </a:lnSpc>
              <a:defRPr sz="1000"/>
            </a:pPr>
            <a:r>
              <a:rPr lang="ja-JP" altLang="en-US" sz="1200" b="1" i="0" u="none" strike="noStrike" baseline="0">
                <a:solidFill>
                  <a:srgbClr val="FF0000"/>
                </a:solidFill>
                <a:latin typeface="ＭＳ Ｐゴシック"/>
                <a:ea typeface="ＭＳ Ｐゴシック"/>
              </a:rPr>
              <a:t>・日付を削除する場合は［</a:t>
            </a:r>
            <a:r>
              <a:rPr lang="en-US" altLang="ja-JP" sz="1200" b="1" i="0" u="none" strike="noStrike" baseline="0">
                <a:solidFill>
                  <a:srgbClr val="FF0000"/>
                </a:solidFill>
                <a:latin typeface="ＭＳ Ｐゴシック"/>
                <a:ea typeface="ＭＳ Ｐゴシック"/>
              </a:rPr>
              <a:t>Delete</a:t>
            </a:r>
            <a:r>
              <a:rPr lang="ja-JP" altLang="en-US" sz="1200" b="1" i="0" u="none" strike="noStrike" baseline="0">
                <a:solidFill>
                  <a:srgbClr val="FF0000"/>
                </a:solidFill>
                <a:latin typeface="ＭＳ Ｐゴシック"/>
                <a:ea typeface="ＭＳ Ｐゴシック"/>
              </a:rPr>
              <a:t>］を押下</a:t>
            </a:r>
            <a:endParaRPr lang="en-US" altLang="ja-JP" sz="1200" b="1" i="0" u="none" strike="noStrike" baseline="0">
              <a:solidFill>
                <a:srgbClr val="FF0000"/>
              </a:solidFill>
              <a:latin typeface="ＭＳ Ｐゴシック"/>
              <a:ea typeface="ＭＳ Ｐゴシック"/>
            </a:endParaRPr>
          </a:p>
          <a:p>
            <a:pPr algn="l" rtl="0">
              <a:lnSpc>
                <a:spcPts val="1200"/>
              </a:lnSpc>
              <a:defRPr sz="1000"/>
            </a:pPr>
            <a:r>
              <a:rPr lang="en-US" altLang="ja-JP" sz="1200" b="1" i="0" u="none" strike="noStrike" baseline="0">
                <a:solidFill>
                  <a:srgbClr val="FF0000"/>
                </a:solidFill>
                <a:latin typeface="ＭＳ Ｐゴシック"/>
                <a:ea typeface="ＭＳ Ｐゴシック"/>
              </a:rPr>
              <a:t> </a:t>
            </a:r>
            <a:r>
              <a:rPr lang="ja-JP" altLang="en-US" sz="1200" b="1" i="0" u="none" strike="noStrike" baseline="0">
                <a:solidFill>
                  <a:srgbClr val="FF0000"/>
                </a:solidFill>
                <a:latin typeface="ＭＳ Ｐゴシック"/>
                <a:ea typeface="ＭＳ Ｐゴシック"/>
              </a:rPr>
              <a:t>してください。</a:t>
            </a:r>
          </a:p>
        </xdr:txBody>
      </xdr:sp>
      <xdr:grpSp>
        <xdr:nvGrpSpPr>
          <xdr:cNvPr id="30" name="グループ化 29"/>
          <xdr:cNvGrpSpPr/>
        </xdr:nvGrpSpPr>
        <xdr:grpSpPr>
          <a:xfrm>
            <a:off x="1378769" y="3963522"/>
            <a:ext cx="1038226" cy="1301088"/>
            <a:chOff x="1137396" y="12104035"/>
            <a:chExt cx="1038226" cy="1301088"/>
          </a:xfrm>
        </xdr:grpSpPr>
        <xdr:pic macro="">
          <xdr:nvPicPr>
            <xdr:cNvPr id="31" name="図 30"/>
            <xdr:cNvPicPr>
              <a:picLocks noChangeAspect="1" noChangeArrowheads="1"/>
            </xdr:cNvPicPr>
          </xdr:nvPicPr>
          <xdr:blipFill>
            <a:blip xmlns:r="http://schemas.openxmlformats.org/officeDocument/2006/relationships" r:embed="rId1"/>
            <a:stretch>
              <a:fillRect/>
            </a:stretch>
          </xdr:blipFill>
          <xdr:spPr>
            <a:xfrm>
              <a:off x="1566022" y="12104035"/>
              <a:ext cx="609600" cy="1301088"/>
            </a:xfrm>
            <a:prstGeom prst="rect">
              <a:avLst/>
            </a:prstGeom>
            <a:noFill/>
          </xdr:spPr>
        </xdr:pic>
        <xdr:sp macro="" textlink="">
          <xdr:nvSpPr>
            <xdr:cNvPr id="32" name="Line 22"/>
            <xdr:cNvSpPr>
              <a:spLocks noChangeShapeType="1"/>
            </xdr:cNvSpPr>
          </xdr:nvSpPr>
          <xdr:spPr>
            <a:xfrm flipV="1">
              <a:off x="1175496" y="12199284"/>
              <a:ext cx="466725" cy="9525"/>
            </a:xfrm>
            <a:prstGeom prst="line">
              <a:avLst/>
            </a:prstGeom>
            <a:noFill/>
            <a:ln w="19050">
              <a:solidFill>
                <a:srgbClr xmlns:mc="http://schemas.openxmlformats.org/markup-compatibility/2006" xmlns:a14="http://schemas.microsoft.com/office/drawing/2010/main" val="FF0000" a14:legacySpreadsheetColorIndex="10" mc:Ignorable="a14"/>
              </a:solidFill>
              <a:round/>
              <a:headEnd/>
              <a:tailEnd type="triangle" w="med" len="med"/>
            </a:ln>
          </xdr:spPr>
        </xdr:sp>
        <xdr:sp macro="" textlink="">
          <xdr:nvSpPr>
            <xdr:cNvPr id="33" name="Line 22"/>
            <xdr:cNvSpPr>
              <a:spLocks noChangeShapeType="1"/>
            </xdr:cNvSpPr>
          </xdr:nvSpPr>
          <xdr:spPr>
            <a:xfrm flipV="1">
              <a:off x="1137396" y="12904134"/>
              <a:ext cx="466725" cy="9525"/>
            </a:xfrm>
            <a:prstGeom prst="line">
              <a:avLst/>
            </a:prstGeom>
            <a:noFill/>
            <a:ln w="19050">
              <a:solidFill>
                <a:srgbClr xmlns:mc="http://schemas.openxmlformats.org/markup-compatibility/2006" xmlns:a14="http://schemas.microsoft.com/office/drawing/2010/main" val="FF0000" a14:legacySpreadsheetColorIndex="10" mc:Ignorable="a14"/>
              </a:solidFill>
              <a:round/>
              <a:headEnd/>
              <a:tailEnd type="triangle" w="med" len="med"/>
            </a:ln>
          </xdr:spPr>
        </xdr:sp>
      </xdr:grpSp>
    </xdr:grpSp>
    <xdr:clientData/>
  </xdr:twoCellAnchor>
  <xdr:twoCellAnchor>
    <xdr:from xmlns:xdr="http://schemas.openxmlformats.org/drawingml/2006/spreadsheetDrawing">
      <xdr:col>6</xdr:col>
      <xdr:colOff>1157605</xdr:colOff>
      <xdr:row>12</xdr:row>
      <xdr:rowOff>235585</xdr:rowOff>
    </xdr:from>
    <xdr:to xmlns:xdr="http://schemas.openxmlformats.org/drawingml/2006/spreadsheetDrawing">
      <xdr:col>6</xdr:col>
      <xdr:colOff>3454400</xdr:colOff>
      <xdr:row>14</xdr:row>
      <xdr:rowOff>173355</xdr:rowOff>
    </xdr:to>
    <xdr:sp macro="" textlink="">
      <xdr:nvSpPr>
        <xdr:cNvPr id="48" name="正方形/長方形 47"/>
        <xdr:cNvSpPr/>
      </xdr:nvSpPr>
      <xdr:spPr>
        <a:xfrm>
          <a:off x="3576955" y="3237865"/>
          <a:ext cx="2296795" cy="410210"/>
        </a:xfrm>
        <a:prstGeom prst="rect">
          <a:avLst/>
        </a:prstGeom>
        <a:solidFill>
          <a:schemeClr val="bg1"/>
        </a:solidFill>
        <a:ln w="19050" cap="flat" cmpd="sng" algn="ctr">
          <a:solidFill>
            <a:srgbClr val="FF000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1200" b="1">
              <a:solidFill>
                <a:srgbClr val="FF0000"/>
              </a:solidFill>
            </a:rPr>
            <a:t>活動概要を入力してください。</a:t>
          </a:r>
        </a:p>
      </xdr:txBody>
    </xdr:sp>
    <xdr:clientData/>
  </xdr:twoCellAnchor>
  <xdr:twoCellAnchor>
    <xdr:from xmlns:xdr="http://schemas.openxmlformats.org/drawingml/2006/spreadsheetDrawing">
      <xdr:col>6</xdr:col>
      <xdr:colOff>2301875</xdr:colOff>
      <xdr:row>11</xdr:row>
      <xdr:rowOff>78105</xdr:rowOff>
    </xdr:from>
    <xdr:to xmlns:xdr="http://schemas.openxmlformats.org/drawingml/2006/spreadsheetDrawing">
      <xdr:col>6</xdr:col>
      <xdr:colOff>2306320</xdr:colOff>
      <xdr:row>12</xdr:row>
      <xdr:rowOff>235585</xdr:rowOff>
    </xdr:to>
    <xdr:cxnSp macro="">
      <xdr:nvCxnSpPr>
        <xdr:cNvPr id="49" name="直線矢印コネクタ 48"/>
        <xdr:cNvCxnSpPr>
          <a:stCxn id="48" idx="0"/>
        </xdr:cNvCxnSpPr>
      </xdr:nvCxnSpPr>
      <xdr:spPr>
        <a:xfrm flipH="1" flipV="1">
          <a:off x="4721225" y="2844165"/>
          <a:ext cx="4445" cy="393700"/>
        </a:xfrm>
        <a:prstGeom prst="straightConnector1">
          <a:avLst/>
        </a:prstGeom>
        <a:solidFill>
          <a:srgbClr xmlns:mc="http://schemas.openxmlformats.org/markup-compatibility/2006" xmlns:a14="http://schemas.microsoft.com/office/drawing/2010/main" val="FFFFFF" a14:legacySpreadsheetColorIndex="9" mc:Ignorable="a14"/>
        </a:solidFill>
        <a:ln w="19050" cap="flat" cmpd="sng" algn="ctr">
          <a:solidFill>
            <a:srgbClr val="FF0000"/>
          </a:solidFill>
          <a:prstDash val="solid"/>
          <a:round/>
          <a:headEnd type="none" w="med" len="med"/>
          <a:tailEnd type="triangle"/>
        </a:ln>
        <a:effectLst/>
      </xdr:spPr>
    </xdr:cxnSp>
    <xdr:clientData/>
  </xdr:twoCellAnchor>
  <xdr:twoCellAnchor>
    <xdr:from xmlns:xdr="http://schemas.openxmlformats.org/drawingml/2006/spreadsheetDrawing">
      <xdr:col>20</xdr:col>
      <xdr:colOff>180975</xdr:colOff>
      <xdr:row>6</xdr:row>
      <xdr:rowOff>15240</xdr:rowOff>
    </xdr:from>
    <xdr:to xmlns:xdr="http://schemas.openxmlformats.org/drawingml/2006/spreadsheetDrawing">
      <xdr:col>28</xdr:col>
      <xdr:colOff>704850</xdr:colOff>
      <xdr:row>8</xdr:row>
      <xdr:rowOff>66675</xdr:rowOff>
    </xdr:to>
    <xdr:sp macro="" textlink="">
      <xdr:nvSpPr>
        <xdr:cNvPr id="54" name="正方形/長方形 53"/>
        <xdr:cNvSpPr/>
      </xdr:nvSpPr>
      <xdr:spPr>
        <a:xfrm>
          <a:off x="13239750" y="1615440"/>
          <a:ext cx="3590925" cy="508635"/>
        </a:xfrm>
        <a:prstGeom prst="rect">
          <a:avLst/>
        </a:prstGeom>
        <a:solidFill>
          <a:schemeClr val="bg1"/>
        </a:solidFill>
        <a:ln w="19050" cap="flat" cmpd="sng" algn="ctr">
          <a:solidFill>
            <a:srgbClr val="FF0000"/>
          </a:solidFill>
          <a:prstDash val="sysDot"/>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1200" b="1">
              <a:solidFill>
                <a:srgbClr val="FF0000"/>
              </a:solidFill>
            </a:rPr>
            <a:t>活動記録を集計した数字が自動的に入力されます。</a:t>
          </a:r>
          <a:endParaRPr kumimoji="1" lang="en-US" altLang="ja-JP" sz="1200" b="1">
            <a:solidFill>
              <a:srgbClr val="FF0000"/>
            </a:solidFill>
          </a:endParaRPr>
        </a:p>
        <a:p>
          <a:pPr algn="l"/>
          <a:r>
            <a:rPr kumimoji="1" lang="ja-JP" altLang="en-US" sz="1200" b="1">
              <a:solidFill>
                <a:srgbClr val="FF0000"/>
              </a:solidFill>
            </a:rPr>
            <a:t>他の項目についても左の入力内容を自動集計します。</a:t>
          </a:r>
        </a:p>
      </xdr:txBody>
    </xdr:sp>
    <xdr:clientData/>
  </xdr:twoCellAnchor>
  <xdr:twoCellAnchor>
    <xdr:from xmlns:xdr="http://schemas.openxmlformats.org/drawingml/2006/spreadsheetDrawing">
      <xdr:col>24</xdr:col>
      <xdr:colOff>947420</xdr:colOff>
      <xdr:row>8</xdr:row>
      <xdr:rowOff>66675</xdr:rowOff>
    </xdr:from>
    <xdr:to xmlns:xdr="http://schemas.openxmlformats.org/drawingml/2006/spreadsheetDrawing">
      <xdr:col>24</xdr:col>
      <xdr:colOff>952500</xdr:colOff>
      <xdr:row>11</xdr:row>
      <xdr:rowOff>19685</xdr:rowOff>
    </xdr:to>
    <xdr:cxnSp macro="">
      <xdr:nvCxnSpPr>
        <xdr:cNvPr id="64" name="直線矢印コネクタ 63"/>
        <xdr:cNvCxnSpPr>
          <a:stCxn id="54" idx="2"/>
        </xdr:cNvCxnSpPr>
      </xdr:nvCxnSpPr>
      <xdr:spPr>
        <a:xfrm>
          <a:off x="15034895" y="2124075"/>
          <a:ext cx="5080" cy="661670"/>
        </a:xfrm>
        <a:prstGeom prst="straightConnector1">
          <a:avLst/>
        </a:prstGeom>
        <a:solidFill>
          <a:srgbClr xmlns:mc="http://schemas.openxmlformats.org/markup-compatibility/2006" xmlns:a14="http://schemas.microsoft.com/office/drawing/2010/main" val="FFFFFF" a14:legacySpreadsheetColorIndex="9" mc:Ignorable="a14"/>
        </a:solidFill>
        <a:ln w="19050" cap="flat" cmpd="sng" algn="ctr">
          <a:solidFill>
            <a:srgbClr val="FF0000"/>
          </a:solidFill>
          <a:prstDash val="solid"/>
          <a:round/>
          <a:headEnd type="none" w="med" len="med"/>
          <a:tailEnd type="triangle"/>
        </a:ln>
        <a:effectLst/>
      </xdr:spPr>
    </xdr:cxnSp>
    <xdr:clientData/>
  </xdr:twoCellAnchor>
  <xdr:twoCellAnchor>
    <xdr:from xmlns:xdr="http://schemas.openxmlformats.org/drawingml/2006/spreadsheetDrawing">
      <xdr:col>14</xdr:col>
      <xdr:colOff>238125</xdr:colOff>
      <xdr:row>47</xdr:row>
      <xdr:rowOff>123825</xdr:rowOff>
    </xdr:from>
    <xdr:to xmlns:xdr="http://schemas.openxmlformats.org/drawingml/2006/spreadsheetDrawing">
      <xdr:col>19</xdr:col>
      <xdr:colOff>209550</xdr:colOff>
      <xdr:row>50</xdr:row>
      <xdr:rowOff>191135</xdr:rowOff>
    </xdr:to>
    <xdr:sp macro="" textlink="">
      <xdr:nvSpPr>
        <xdr:cNvPr id="67" name="正方形/長方形 66"/>
        <xdr:cNvSpPr/>
      </xdr:nvSpPr>
      <xdr:spPr>
        <a:xfrm>
          <a:off x="10496550" y="11393805"/>
          <a:ext cx="2305050" cy="775970"/>
        </a:xfrm>
        <a:prstGeom prst="rect">
          <a:avLst/>
        </a:prstGeom>
        <a:solidFill>
          <a:schemeClr val="bg1"/>
        </a:solidFill>
        <a:ln w="19050" cap="flat" cmpd="sng" algn="ctr">
          <a:solidFill>
            <a:srgbClr val="FF0000"/>
          </a:solidFill>
          <a:prstDash val="sysDot"/>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1200" b="1">
              <a:solidFill>
                <a:srgbClr val="FF0000"/>
              </a:solidFill>
            </a:rPr>
            <a:t>月のカレンダーが表示されていますので参考にしてください。</a:t>
          </a:r>
          <a:endParaRPr kumimoji="1" lang="en-US" altLang="ja-JP" sz="1200" b="1">
            <a:solidFill>
              <a:srgbClr val="FF0000"/>
            </a:solidFill>
          </a:endParaRPr>
        </a:p>
        <a:p>
          <a:pPr algn="l"/>
          <a:r>
            <a:rPr kumimoji="1" lang="en-US" altLang="ja-JP" sz="1200" b="1">
              <a:solidFill>
                <a:srgbClr val="FF0000"/>
              </a:solidFill>
            </a:rPr>
            <a:t>※</a:t>
          </a:r>
          <a:r>
            <a:rPr kumimoji="1" lang="ja-JP" altLang="en-US" sz="1200" b="1">
              <a:solidFill>
                <a:srgbClr val="FF0000"/>
              </a:solidFill>
            </a:rPr>
            <a:t>祝祭日は表示されません。</a:t>
          </a:r>
        </a:p>
      </xdr:txBody>
    </xdr:sp>
    <xdr:clientData/>
  </xdr:twoCellAnchor>
  <xdr:twoCellAnchor>
    <xdr:from xmlns:xdr="http://schemas.openxmlformats.org/drawingml/2006/spreadsheetDrawing">
      <xdr:col>19</xdr:col>
      <xdr:colOff>209550</xdr:colOff>
      <xdr:row>48</xdr:row>
      <xdr:rowOff>161925</xdr:rowOff>
    </xdr:from>
    <xdr:to xmlns:xdr="http://schemas.openxmlformats.org/drawingml/2006/spreadsheetDrawing">
      <xdr:col>22</xdr:col>
      <xdr:colOff>38100</xdr:colOff>
      <xdr:row>49</xdr:row>
      <xdr:rowOff>42545</xdr:rowOff>
    </xdr:to>
    <xdr:cxnSp macro="">
      <xdr:nvCxnSpPr>
        <xdr:cNvPr id="68" name="直線矢印コネクタ 67"/>
        <xdr:cNvCxnSpPr>
          <a:stCxn id="67" idx="3"/>
        </xdr:cNvCxnSpPr>
      </xdr:nvCxnSpPr>
      <xdr:spPr>
        <a:xfrm flipV="1">
          <a:off x="12801600" y="11668125"/>
          <a:ext cx="809625" cy="116840"/>
        </a:xfrm>
        <a:prstGeom prst="straightConnector1">
          <a:avLst/>
        </a:prstGeom>
        <a:solidFill>
          <a:srgbClr xmlns:mc="http://schemas.openxmlformats.org/markup-compatibility/2006" xmlns:a14="http://schemas.microsoft.com/office/drawing/2010/main" val="FFFFFF" a14:legacySpreadsheetColorIndex="9" mc:Ignorable="a14"/>
        </a:solidFill>
        <a:ln w="19050" cap="flat" cmpd="sng" algn="ctr">
          <a:solidFill>
            <a:srgbClr val="FF0000"/>
          </a:solidFill>
          <a:prstDash val="solid"/>
          <a:round/>
          <a:headEnd type="none" w="med" len="med"/>
          <a:tailEnd type="triangle"/>
        </a:ln>
        <a:effectLst/>
      </xdr:spPr>
    </xdr:cxnSp>
    <xdr:clientData/>
  </xdr:twoCellAnchor>
  <xdr:twoCellAnchor>
    <xdr:from xmlns:xdr="http://schemas.openxmlformats.org/drawingml/2006/spreadsheetDrawing">
      <xdr:col>10</xdr:col>
      <xdr:colOff>289560</xdr:colOff>
      <xdr:row>29</xdr:row>
      <xdr:rowOff>90805</xdr:rowOff>
    </xdr:from>
    <xdr:to xmlns:xdr="http://schemas.openxmlformats.org/drawingml/2006/spreadsheetDrawing">
      <xdr:col>18</xdr:col>
      <xdr:colOff>342900</xdr:colOff>
      <xdr:row>33</xdr:row>
      <xdr:rowOff>14605</xdr:rowOff>
    </xdr:to>
    <xdr:sp macro="" textlink="">
      <xdr:nvSpPr>
        <xdr:cNvPr id="78" name="正方形/長方形 77"/>
        <xdr:cNvSpPr/>
      </xdr:nvSpPr>
      <xdr:spPr>
        <a:xfrm>
          <a:off x="8681085" y="7108825"/>
          <a:ext cx="3787140" cy="868680"/>
        </a:xfrm>
        <a:prstGeom prst="rect">
          <a:avLst/>
        </a:prstGeom>
        <a:solidFill>
          <a:schemeClr val="bg1"/>
        </a:solidFill>
        <a:ln w="19050" cap="flat" cmpd="sng" algn="ctr">
          <a:solidFill>
            <a:srgbClr val="FF000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1200" b="1">
              <a:solidFill>
                <a:srgbClr val="FF0000"/>
              </a:solidFill>
            </a:rPr>
            <a:t>活動した日は、〇を入力してください。</a:t>
          </a:r>
          <a:endParaRPr kumimoji="1" lang="en-US" altLang="ja-JP" sz="1200" b="1">
            <a:solidFill>
              <a:srgbClr val="FF0000"/>
            </a:solidFill>
          </a:endParaRPr>
        </a:p>
        <a:p>
          <a:pPr marL="0" marR="0" lvl="0" indent="0" algn="l" defTabSz="914400" eaLnBrk="1" fontAlgn="auto" latinLnBrk="0" hangingPunct="1">
            <a:lnSpc>
              <a:spcPct val="100000"/>
            </a:lnSpc>
            <a:spcBef>
              <a:spcPts val="0"/>
            </a:spcBef>
            <a:spcAft>
              <a:spcPts val="0"/>
            </a:spcAft>
            <a:defRPr/>
          </a:pPr>
          <a:r>
            <a:rPr kumimoji="1" lang="en-US" altLang="ja-JP" sz="1200" b="1">
              <a:solidFill>
                <a:srgbClr val="FF0000"/>
              </a:solidFill>
              <a:effectLst/>
              <a:latin typeface="+mn-lt"/>
              <a:ea typeface="+mn-ea"/>
              <a:cs typeface="+mn-cs"/>
            </a:rPr>
            <a:t>※</a:t>
          </a:r>
          <a:r>
            <a:rPr kumimoji="1" lang="ja-JP" altLang="ja-JP" sz="1200" b="1">
              <a:solidFill>
                <a:srgbClr val="FF0000"/>
              </a:solidFill>
              <a:effectLst/>
              <a:latin typeface="+mn-lt"/>
              <a:ea typeface="+mn-ea"/>
              <a:cs typeface="+mn-cs"/>
            </a:rPr>
            <a:t>入力方法は左記日付と同様です。</a:t>
          </a:r>
          <a:endParaRPr kumimoji="1" lang="en-US" altLang="ja-JP" sz="12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1">
              <a:solidFill>
                <a:srgbClr val="FF0000"/>
              </a:solidFill>
              <a:effectLst/>
              <a:latin typeface="+mn-lt"/>
              <a:ea typeface="+mn-ea"/>
              <a:cs typeface="+mn-cs"/>
            </a:rPr>
            <a:t>活動日数は</a:t>
          </a:r>
          <a:r>
            <a:rPr kumimoji="1" lang="en-US" altLang="ja-JP" sz="1200" b="1">
              <a:solidFill>
                <a:srgbClr val="FF0000"/>
              </a:solidFill>
              <a:effectLst/>
              <a:latin typeface="+mn-lt"/>
              <a:ea typeface="+mn-ea"/>
              <a:cs typeface="+mn-cs"/>
            </a:rPr>
            <a:t>1</a:t>
          </a:r>
          <a:r>
            <a:rPr kumimoji="1" lang="ja-JP" altLang="en-US" sz="1200" b="1">
              <a:solidFill>
                <a:srgbClr val="FF0000"/>
              </a:solidFill>
              <a:effectLst/>
              <a:latin typeface="+mn-lt"/>
              <a:ea typeface="+mn-ea"/>
              <a:cs typeface="+mn-cs"/>
            </a:rPr>
            <a:t>日に</a:t>
          </a:r>
          <a:r>
            <a:rPr kumimoji="1" lang="en-US" altLang="ja-JP" sz="1200" b="1">
              <a:solidFill>
                <a:srgbClr val="FF0000"/>
              </a:solidFill>
              <a:effectLst/>
              <a:latin typeface="+mn-lt"/>
              <a:ea typeface="+mn-ea"/>
              <a:cs typeface="+mn-cs"/>
            </a:rPr>
            <a:t>1</a:t>
          </a:r>
          <a:r>
            <a:rPr kumimoji="1" lang="ja-JP" altLang="en-US" sz="1200" b="1">
              <a:solidFill>
                <a:srgbClr val="FF0000"/>
              </a:solidFill>
              <a:effectLst/>
              <a:latin typeface="+mn-lt"/>
              <a:ea typeface="+mn-ea"/>
              <a:cs typeface="+mn-cs"/>
            </a:rPr>
            <a:t>回のみ入力することができます。</a:t>
          </a:r>
          <a:endParaRPr lang="ja-JP" altLang="ja-JP" sz="1200">
            <a:solidFill>
              <a:srgbClr val="FF0000"/>
            </a:solidFill>
            <a:effectLst/>
          </a:endParaRPr>
        </a:p>
        <a:p>
          <a:pPr algn="l"/>
          <a:endParaRPr kumimoji="1" lang="ja-JP" altLang="en-US" sz="1200" b="1">
            <a:solidFill>
              <a:srgbClr val="FF0000"/>
            </a:solidFill>
          </a:endParaRPr>
        </a:p>
      </xdr:txBody>
    </xdr:sp>
    <xdr:clientData/>
  </xdr:twoCellAnchor>
  <xdr:twoCellAnchor>
    <xdr:from xmlns:xdr="http://schemas.openxmlformats.org/drawingml/2006/spreadsheetDrawing">
      <xdr:col>18</xdr:col>
      <xdr:colOff>342900</xdr:colOff>
      <xdr:row>12</xdr:row>
      <xdr:rowOff>191135</xdr:rowOff>
    </xdr:from>
    <xdr:to xmlns:xdr="http://schemas.openxmlformats.org/drawingml/2006/spreadsheetDrawing">
      <xdr:col>19</xdr:col>
      <xdr:colOff>133350</xdr:colOff>
      <xdr:row>31</xdr:row>
      <xdr:rowOff>52705</xdr:rowOff>
    </xdr:to>
    <xdr:cxnSp macro="">
      <xdr:nvCxnSpPr>
        <xdr:cNvPr id="94" name="直線矢印コネクタ 93"/>
        <xdr:cNvCxnSpPr>
          <a:stCxn id="78" idx="3"/>
        </xdr:cNvCxnSpPr>
      </xdr:nvCxnSpPr>
      <xdr:spPr>
        <a:xfrm flipV="1">
          <a:off x="12468225" y="3193415"/>
          <a:ext cx="257175" cy="4349750"/>
        </a:xfrm>
        <a:prstGeom prst="straightConnector1">
          <a:avLst/>
        </a:prstGeom>
        <a:solidFill>
          <a:srgbClr xmlns:mc="http://schemas.openxmlformats.org/markup-compatibility/2006" xmlns:a14="http://schemas.microsoft.com/office/drawing/2010/main" val="FFFFFF" a14:legacySpreadsheetColorIndex="9" mc:Ignorable="a14"/>
        </a:solidFill>
        <a:ln w="19050" cap="flat" cmpd="sng" algn="ctr">
          <a:solidFill>
            <a:srgbClr val="FF0000"/>
          </a:solidFill>
          <a:prstDash val="solid"/>
          <a:round/>
          <a:headEnd type="none" w="med" len="med"/>
          <a:tailEnd type="triangle"/>
        </a:ln>
        <a:effectLst/>
      </xdr:spPr>
    </xdr:cxnSp>
    <xdr:clientData/>
  </xdr:twoCellAnchor>
  <xdr:twoCellAnchor>
    <xdr:from xmlns:xdr="http://schemas.openxmlformats.org/drawingml/2006/spreadsheetDrawing">
      <xdr:col>10</xdr:col>
      <xdr:colOff>388620</xdr:colOff>
      <xdr:row>76</xdr:row>
      <xdr:rowOff>9525</xdr:rowOff>
    </xdr:from>
    <xdr:to xmlns:xdr="http://schemas.openxmlformats.org/drawingml/2006/spreadsheetDrawing">
      <xdr:col>20</xdr:col>
      <xdr:colOff>0</xdr:colOff>
      <xdr:row>80</xdr:row>
      <xdr:rowOff>91440</xdr:rowOff>
    </xdr:to>
    <xdr:sp macro="" textlink="">
      <xdr:nvSpPr>
        <xdr:cNvPr id="108" name="正方形/長方形 107"/>
        <xdr:cNvSpPr/>
      </xdr:nvSpPr>
      <xdr:spPr>
        <a:xfrm>
          <a:off x="8780145" y="18129885"/>
          <a:ext cx="4278630" cy="1026795"/>
        </a:xfrm>
        <a:prstGeom prst="rect">
          <a:avLst/>
        </a:prstGeom>
        <a:solidFill>
          <a:schemeClr val="bg1"/>
        </a:solidFill>
        <a:ln w="19050" cap="flat" cmpd="sng" algn="ctr">
          <a:solidFill>
            <a:srgbClr val="FF0000"/>
          </a:solidFill>
          <a:prstDash val="sysDot"/>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1200" b="1">
              <a:solidFill>
                <a:srgbClr val="FF0000"/>
              </a:solidFill>
            </a:rPr>
            <a:t>○を入力した活動日数が月の日数を越えると、このように文字が強調され、赤字の注意書きが現れます。</a:t>
          </a:r>
        </a:p>
        <a:p>
          <a:pPr algn="l"/>
          <a:r>
            <a:rPr kumimoji="1" lang="ja-JP" altLang="en-US" sz="1200" b="1">
              <a:solidFill>
                <a:srgbClr val="FF0000"/>
              </a:solidFill>
            </a:rPr>
            <a:t>このセルにはロックがかかっており、手入力で訂正できませんので、列の○の入力を訂正してください。</a:t>
          </a:r>
          <a:endParaRPr kumimoji="1" lang="en-US" altLang="ja-JP" sz="1200" b="1">
            <a:solidFill>
              <a:srgbClr val="FF0000"/>
            </a:solidFill>
          </a:endParaRPr>
        </a:p>
        <a:p>
          <a:pPr algn="l"/>
          <a:r>
            <a:rPr kumimoji="1" lang="en-US" altLang="ja-JP" sz="1200" b="1">
              <a:solidFill>
                <a:srgbClr val="FF0000"/>
              </a:solidFill>
            </a:rPr>
            <a:t>※T3</a:t>
          </a:r>
          <a:r>
            <a:rPr kumimoji="1" lang="ja-JP" altLang="en-US" sz="1200" b="1">
              <a:solidFill>
                <a:srgbClr val="FF0000"/>
              </a:solidFill>
            </a:rPr>
            <a:t>セルにも同じ注意書きが表示されます。</a:t>
          </a:r>
          <a:endParaRPr kumimoji="1" lang="en-US" altLang="ja-JP" sz="1200" b="1">
            <a:solidFill>
              <a:srgbClr val="FF0000"/>
            </a:solidFill>
          </a:endParaRPr>
        </a:p>
      </xdr:txBody>
    </xdr:sp>
    <xdr:clientData/>
  </xdr:twoCellAnchor>
  <xdr:twoCellAnchor>
    <xdr:from xmlns:xdr="http://schemas.openxmlformats.org/drawingml/2006/spreadsheetDrawing">
      <xdr:col>15</xdr:col>
      <xdr:colOff>194310</xdr:colOff>
      <xdr:row>80</xdr:row>
      <xdr:rowOff>91440</xdr:rowOff>
    </xdr:from>
    <xdr:to xmlns:xdr="http://schemas.openxmlformats.org/drawingml/2006/spreadsheetDrawing">
      <xdr:col>19</xdr:col>
      <xdr:colOff>28575</xdr:colOff>
      <xdr:row>83</xdr:row>
      <xdr:rowOff>133350</xdr:rowOff>
    </xdr:to>
    <xdr:cxnSp macro="">
      <xdr:nvCxnSpPr>
        <xdr:cNvPr id="109" name="直線矢印コネクタ 108"/>
        <xdr:cNvCxnSpPr>
          <a:stCxn id="108" idx="2"/>
        </xdr:cNvCxnSpPr>
      </xdr:nvCxnSpPr>
      <xdr:spPr>
        <a:xfrm>
          <a:off x="10919460" y="19156680"/>
          <a:ext cx="1701165" cy="742950"/>
        </a:xfrm>
        <a:prstGeom prst="straightConnector1">
          <a:avLst/>
        </a:prstGeom>
        <a:solidFill>
          <a:srgbClr xmlns:mc="http://schemas.openxmlformats.org/markup-compatibility/2006" xmlns:a14="http://schemas.microsoft.com/office/drawing/2010/main" val="FFFFFF" a14:legacySpreadsheetColorIndex="9" mc:Ignorable="a14"/>
        </a:solidFill>
        <a:ln w="19050" cap="flat" cmpd="sng" algn="ctr">
          <a:solidFill>
            <a:srgbClr val="FF0000"/>
          </a:solidFill>
          <a:prstDash val="solid"/>
          <a:round/>
          <a:headEnd type="none" w="med" len="med"/>
          <a:tailEnd type="triangle"/>
        </a:ln>
        <a:effectLst/>
      </xdr:spPr>
    </xdr:cxnSp>
    <xdr:clientData/>
  </xdr:twoCellAnchor>
  <xdr:twoCellAnchor>
    <xdr:from xmlns:xdr="http://schemas.openxmlformats.org/drawingml/2006/spreadsheetDrawing">
      <xdr:col>6</xdr:col>
      <xdr:colOff>875665</xdr:colOff>
      <xdr:row>75</xdr:row>
      <xdr:rowOff>137160</xdr:rowOff>
    </xdr:from>
    <xdr:to xmlns:xdr="http://schemas.openxmlformats.org/drawingml/2006/spreadsheetDrawing">
      <xdr:col>7</xdr:col>
      <xdr:colOff>371475</xdr:colOff>
      <xdr:row>80</xdr:row>
      <xdr:rowOff>213360</xdr:rowOff>
    </xdr:to>
    <xdr:sp macro="" textlink="">
      <xdr:nvSpPr>
        <xdr:cNvPr id="112" name="正方形/長方形 111"/>
        <xdr:cNvSpPr/>
      </xdr:nvSpPr>
      <xdr:spPr>
        <a:xfrm>
          <a:off x="3295015" y="18021300"/>
          <a:ext cx="4067810" cy="1257300"/>
        </a:xfrm>
        <a:prstGeom prst="rect">
          <a:avLst/>
        </a:prstGeom>
        <a:solidFill>
          <a:schemeClr val="bg1"/>
        </a:solidFill>
        <a:ln w="19050" cap="flat" cmpd="sng" algn="ctr">
          <a:solidFill>
            <a:srgbClr val="FF0000"/>
          </a:solidFill>
          <a:prstDash val="sysDot"/>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1200" b="1">
              <a:solidFill>
                <a:srgbClr val="FF0000"/>
              </a:solidFill>
            </a:rPr>
            <a:t>（内容別）（分野別）の合計件数が合わないとこのように、</a:t>
          </a:r>
          <a:endParaRPr kumimoji="1" lang="en-US" altLang="ja-JP" sz="1200" b="1">
            <a:solidFill>
              <a:srgbClr val="FF0000"/>
            </a:solidFill>
          </a:endParaRPr>
        </a:p>
        <a:p>
          <a:pPr algn="l"/>
          <a:r>
            <a:rPr kumimoji="1" lang="ja-JP" altLang="en-US" sz="1200" b="1">
              <a:solidFill>
                <a:srgbClr val="FF0000"/>
              </a:solidFill>
            </a:rPr>
            <a:t>セルの色が変わり、文字が赤の強調になり、さらに</a:t>
          </a:r>
          <a:r>
            <a:rPr kumimoji="1" lang="en-US" altLang="ja-JP" sz="1200" b="1">
              <a:solidFill>
                <a:srgbClr val="FF0000"/>
              </a:solidFill>
            </a:rPr>
            <a:t>※</a:t>
          </a:r>
          <a:r>
            <a:rPr kumimoji="1" lang="ja-JP" altLang="en-US" sz="1200" b="1">
              <a:solidFill>
                <a:srgbClr val="FF0000"/>
              </a:solidFill>
            </a:rPr>
            <a:t>印の注意書きが現れます。</a:t>
          </a:r>
        </a:p>
        <a:p>
          <a:pPr algn="l"/>
          <a:r>
            <a:rPr kumimoji="1" lang="ja-JP" altLang="en-US" sz="1200" b="1">
              <a:solidFill>
                <a:srgbClr val="FF0000"/>
              </a:solidFill>
            </a:rPr>
            <a:t>このセル自体にはロックがかかっており、手入力での訂正はできません。</a:t>
          </a:r>
          <a:endParaRPr kumimoji="1" lang="en-US" altLang="ja-JP" sz="1200" b="1">
            <a:solidFill>
              <a:srgbClr val="FF0000"/>
            </a:solidFill>
          </a:endParaRPr>
        </a:p>
        <a:p>
          <a:pPr algn="l"/>
          <a:r>
            <a:rPr kumimoji="1" lang="en-US" altLang="ja-JP" sz="1200" b="1">
              <a:solidFill>
                <a:srgbClr val="FF0000"/>
              </a:solidFill>
            </a:rPr>
            <a:t>※H3</a:t>
          </a:r>
          <a:r>
            <a:rPr kumimoji="1" lang="ja-JP" altLang="en-US" sz="1200" b="1">
              <a:solidFill>
                <a:srgbClr val="FF0000"/>
              </a:solidFill>
            </a:rPr>
            <a:t>セルにも同じ注意書きが表示されます。</a:t>
          </a:r>
        </a:p>
      </xdr:txBody>
    </xdr:sp>
    <xdr:clientData/>
  </xdr:twoCellAnchor>
  <xdr:twoCellAnchor>
    <xdr:from xmlns:xdr="http://schemas.openxmlformats.org/drawingml/2006/spreadsheetDrawing">
      <xdr:col>6</xdr:col>
      <xdr:colOff>2681605</xdr:colOff>
      <xdr:row>80</xdr:row>
      <xdr:rowOff>213360</xdr:rowOff>
    </xdr:from>
    <xdr:to xmlns:xdr="http://schemas.openxmlformats.org/drawingml/2006/spreadsheetDrawing">
      <xdr:col>7</xdr:col>
      <xdr:colOff>95250</xdr:colOff>
      <xdr:row>83</xdr:row>
      <xdr:rowOff>86360</xdr:rowOff>
    </xdr:to>
    <xdr:cxnSp macro="">
      <xdr:nvCxnSpPr>
        <xdr:cNvPr id="113" name="直線矢印コネクタ 112"/>
        <xdr:cNvCxnSpPr>
          <a:stCxn id="112" idx="2"/>
        </xdr:cNvCxnSpPr>
      </xdr:nvCxnSpPr>
      <xdr:spPr>
        <a:xfrm>
          <a:off x="5100955" y="19278600"/>
          <a:ext cx="1985645" cy="574040"/>
        </a:xfrm>
        <a:prstGeom prst="straightConnector1">
          <a:avLst/>
        </a:prstGeom>
        <a:solidFill>
          <a:srgbClr xmlns:mc="http://schemas.openxmlformats.org/markup-compatibility/2006" xmlns:a14="http://schemas.microsoft.com/office/drawing/2010/main" val="FFFFFF" a14:legacySpreadsheetColorIndex="9" mc:Ignorable="a14"/>
        </a:solidFill>
        <a:ln w="19050" cap="flat" cmpd="sng" algn="ctr">
          <a:solidFill>
            <a:srgbClr val="FF0000"/>
          </a:solidFill>
          <a:prstDash val="solid"/>
          <a:round/>
          <a:headEnd type="none" w="med" len="med"/>
          <a:tailEnd type="triangle"/>
        </a:ln>
        <a:effectLst/>
      </xdr:spPr>
    </xdr:cxnSp>
    <xdr:clientData/>
  </xdr:twoCellAnchor>
  <xdr:twoCellAnchor>
    <xdr:from xmlns:xdr="http://schemas.openxmlformats.org/drawingml/2006/spreadsheetDrawing">
      <xdr:col>0</xdr:col>
      <xdr:colOff>114300</xdr:colOff>
      <xdr:row>68</xdr:row>
      <xdr:rowOff>175260</xdr:rowOff>
    </xdr:from>
    <xdr:to xmlns:xdr="http://schemas.openxmlformats.org/drawingml/2006/spreadsheetDrawing">
      <xdr:col>6</xdr:col>
      <xdr:colOff>1466215</xdr:colOff>
      <xdr:row>74</xdr:row>
      <xdr:rowOff>180340</xdr:rowOff>
    </xdr:to>
    <xdr:sp macro="" textlink="">
      <xdr:nvSpPr>
        <xdr:cNvPr id="116" name="正方形/長方形 115"/>
        <xdr:cNvSpPr/>
      </xdr:nvSpPr>
      <xdr:spPr>
        <a:xfrm>
          <a:off x="114300" y="16405860"/>
          <a:ext cx="3771265" cy="1422400"/>
        </a:xfrm>
        <a:prstGeom prst="rect">
          <a:avLst/>
        </a:prstGeom>
        <a:solidFill>
          <a:schemeClr val="bg1"/>
        </a:solidFill>
        <a:ln w="19050" cap="flat" cmpd="sng" algn="ctr">
          <a:solidFill>
            <a:srgbClr val="FF0000"/>
          </a:solidFill>
          <a:prstDash val="sysDot"/>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en-US" altLang="ja-JP" sz="1200" b="1">
              <a:solidFill>
                <a:srgbClr val="FF0000"/>
              </a:solidFill>
            </a:rPr>
            <a:t>A</a:t>
          </a:r>
          <a:r>
            <a:rPr kumimoji="1" lang="ja-JP" altLang="en-US" sz="1200" b="1">
              <a:solidFill>
                <a:srgbClr val="FF0000"/>
              </a:solidFill>
            </a:rPr>
            <a:t>列の活動日数と</a:t>
          </a:r>
          <a:r>
            <a:rPr kumimoji="1" lang="en-US" altLang="ja-JP" sz="1200" b="1">
              <a:solidFill>
                <a:srgbClr val="FF0000"/>
              </a:solidFill>
            </a:rPr>
            <a:t>T</a:t>
          </a:r>
          <a:r>
            <a:rPr kumimoji="1" lang="ja-JP" altLang="en-US" sz="1200" b="1">
              <a:solidFill>
                <a:srgbClr val="FF0000"/>
              </a:solidFill>
            </a:rPr>
            <a:t>列の活動日数が一致しない場合に</a:t>
          </a:r>
          <a:endParaRPr kumimoji="1" lang="en-US" altLang="ja-JP" sz="1200" b="1">
            <a:solidFill>
              <a:srgbClr val="FF0000"/>
            </a:solidFill>
          </a:endParaRPr>
        </a:p>
        <a:p>
          <a:pPr algn="l"/>
          <a:r>
            <a:rPr kumimoji="1" lang="ja-JP" altLang="en-US" sz="1200" b="1">
              <a:solidFill>
                <a:srgbClr val="FF0000"/>
              </a:solidFill>
            </a:rPr>
            <a:t>赤文字で注意書きが現れます。</a:t>
          </a:r>
          <a:endParaRPr kumimoji="1" lang="en-US" altLang="ja-JP" sz="1200" b="1">
            <a:solidFill>
              <a:srgbClr val="FF0000"/>
            </a:solidFill>
          </a:endParaRPr>
        </a:p>
        <a:p>
          <a:pPr algn="l"/>
          <a:r>
            <a:rPr kumimoji="1" lang="ja-JP" altLang="en-US" sz="1200" b="1">
              <a:solidFill>
                <a:srgbClr val="FF0000"/>
              </a:solidFill>
            </a:rPr>
            <a:t>報告日、または活動日数を修正が必要です。</a:t>
          </a:r>
          <a:endParaRPr kumimoji="1" lang="en-US" altLang="ja-JP" sz="1200" b="1">
            <a:solidFill>
              <a:srgbClr val="FF0000"/>
            </a:solidFill>
          </a:endParaRPr>
        </a:p>
        <a:p>
          <a:pPr algn="l"/>
          <a:r>
            <a:rPr kumimoji="1" lang="ja-JP" altLang="en-US" sz="1200" b="1">
              <a:solidFill>
                <a:srgbClr val="FF0000"/>
              </a:solidFill>
            </a:rPr>
            <a:t>活動日数に</a:t>
          </a:r>
          <a:r>
            <a:rPr kumimoji="1" lang="en-US" altLang="ja-JP" sz="1200" b="1">
              <a:solidFill>
                <a:srgbClr val="FF0000"/>
              </a:solidFill>
            </a:rPr>
            <a:t>【</a:t>
          </a:r>
          <a:r>
            <a:rPr kumimoji="1" lang="ja-JP" altLang="en-US" sz="1200" b="1">
              <a:solidFill>
                <a:srgbClr val="FF0000"/>
              </a:solidFill>
            </a:rPr>
            <a:t>〇</a:t>
          </a:r>
          <a:r>
            <a:rPr kumimoji="1" lang="en-US" altLang="ja-JP" sz="1200" b="1">
              <a:solidFill>
                <a:srgbClr val="FF0000"/>
              </a:solidFill>
            </a:rPr>
            <a:t>】</a:t>
          </a:r>
          <a:r>
            <a:rPr kumimoji="1" lang="ja-JP" altLang="en-US" sz="1200" b="1">
              <a:solidFill>
                <a:srgbClr val="FF0000"/>
              </a:solidFill>
            </a:rPr>
            <a:t>を入力できるのは、</a:t>
          </a:r>
          <a:r>
            <a:rPr kumimoji="1" lang="en-US" altLang="ja-JP" sz="1200" b="1">
              <a:solidFill>
                <a:srgbClr val="FF0000"/>
              </a:solidFill>
            </a:rPr>
            <a:t>1</a:t>
          </a:r>
          <a:r>
            <a:rPr kumimoji="1" lang="ja-JP" altLang="en-US" sz="1200" b="1">
              <a:solidFill>
                <a:srgbClr val="FF0000"/>
              </a:solidFill>
            </a:rPr>
            <a:t>日に</a:t>
          </a:r>
          <a:r>
            <a:rPr kumimoji="1" lang="en-US" altLang="ja-JP" sz="1200" b="1">
              <a:solidFill>
                <a:srgbClr val="FF0000"/>
              </a:solidFill>
            </a:rPr>
            <a:t>1</a:t>
          </a:r>
          <a:r>
            <a:rPr kumimoji="1" lang="ja-JP" altLang="en-US" sz="1200" b="1">
              <a:solidFill>
                <a:srgbClr val="FF0000"/>
              </a:solidFill>
            </a:rPr>
            <a:t>回だけです。</a:t>
          </a:r>
          <a:endParaRPr kumimoji="1" lang="en-US" altLang="ja-JP" sz="1200" b="1">
            <a:solidFill>
              <a:srgbClr val="FF0000"/>
            </a:solidFill>
          </a:endParaRPr>
        </a:p>
        <a:p>
          <a:pPr algn="l"/>
          <a:r>
            <a:rPr kumimoji="1" lang="en-US" altLang="ja-JP" sz="1200" b="1">
              <a:solidFill>
                <a:srgbClr val="FF0000"/>
              </a:solidFill>
            </a:rPr>
            <a:t>1</a:t>
          </a:r>
          <a:r>
            <a:rPr kumimoji="1" lang="ja-JP" altLang="en-US" sz="1200" b="1">
              <a:solidFill>
                <a:srgbClr val="FF0000"/>
              </a:solidFill>
            </a:rPr>
            <a:t>日に２つ以上の</a:t>
          </a:r>
          <a:r>
            <a:rPr kumimoji="1" lang="en-US" altLang="ja-JP" sz="1200" b="1">
              <a:solidFill>
                <a:srgbClr val="FF0000"/>
              </a:solidFill>
            </a:rPr>
            <a:t>【</a:t>
          </a:r>
          <a:r>
            <a:rPr kumimoji="1" lang="ja-JP" altLang="en-US" sz="1200" b="1">
              <a:solidFill>
                <a:srgbClr val="FF0000"/>
              </a:solidFill>
            </a:rPr>
            <a:t>〇</a:t>
          </a:r>
          <a:r>
            <a:rPr kumimoji="1" lang="en-US" altLang="ja-JP" sz="1200" b="1">
              <a:solidFill>
                <a:srgbClr val="FF0000"/>
              </a:solidFill>
            </a:rPr>
            <a:t>】</a:t>
          </a:r>
          <a:r>
            <a:rPr kumimoji="1" lang="ja-JP" altLang="en-US" sz="1200" b="1">
              <a:solidFill>
                <a:srgbClr val="FF0000"/>
              </a:solidFill>
            </a:rPr>
            <a:t>が入力されている。または報告日が入力されていない場合は修正をしてください。</a:t>
          </a:r>
          <a:endParaRPr kumimoji="1" lang="en-US" altLang="ja-JP" sz="1200" b="1">
            <a:solidFill>
              <a:srgbClr val="FF0000"/>
            </a:solidFill>
          </a:endParaRPr>
        </a:p>
        <a:p>
          <a:pPr algn="l"/>
          <a:r>
            <a:rPr kumimoji="1" lang="en-US" altLang="ja-JP" sz="1200" b="1">
              <a:solidFill>
                <a:srgbClr val="FF0000"/>
              </a:solidFill>
            </a:rPr>
            <a:t>※A2</a:t>
          </a:r>
          <a:r>
            <a:rPr kumimoji="1" lang="ja-JP" altLang="en-US" sz="1200" b="1">
              <a:solidFill>
                <a:srgbClr val="FF0000"/>
              </a:solidFill>
            </a:rPr>
            <a:t>セルにも同じ注意書きが表示されます。</a:t>
          </a:r>
        </a:p>
      </xdr:txBody>
    </xdr:sp>
    <xdr:clientData/>
  </xdr:twoCellAnchor>
  <xdr:twoCellAnchor>
    <xdr:from xmlns:xdr="http://schemas.openxmlformats.org/drawingml/2006/spreadsheetDrawing">
      <xdr:col>0</xdr:col>
      <xdr:colOff>232410</xdr:colOff>
      <xdr:row>74</xdr:row>
      <xdr:rowOff>180340</xdr:rowOff>
    </xdr:from>
    <xdr:to xmlns:xdr="http://schemas.openxmlformats.org/drawingml/2006/spreadsheetDrawing">
      <xdr:col>5</xdr:col>
      <xdr:colOff>260985</xdr:colOff>
      <xdr:row>84</xdr:row>
      <xdr:rowOff>218440</xdr:rowOff>
    </xdr:to>
    <xdr:cxnSp macro="">
      <xdr:nvCxnSpPr>
        <xdr:cNvPr id="123" name="直線矢印コネクタ 122"/>
        <xdr:cNvCxnSpPr>
          <a:stCxn id="116" idx="2"/>
        </xdr:cNvCxnSpPr>
      </xdr:nvCxnSpPr>
      <xdr:spPr>
        <a:xfrm flipH="1">
          <a:off x="232410" y="17828260"/>
          <a:ext cx="1828800" cy="2392680"/>
        </a:xfrm>
        <a:prstGeom prst="straightConnector1">
          <a:avLst/>
        </a:prstGeom>
        <a:solidFill>
          <a:srgbClr xmlns:mc="http://schemas.openxmlformats.org/markup-compatibility/2006" xmlns:a14="http://schemas.microsoft.com/office/drawing/2010/main" val="FFFFFF" a14:legacySpreadsheetColorIndex="9" mc:Ignorable="a14"/>
        </a:solidFill>
        <a:ln w="19050" cap="flat" cmpd="sng" algn="ctr">
          <a:solidFill>
            <a:srgbClr val="FF0000"/>
          </a:solidFill>
          <a:prstDash val="solid"/>
          <a:round/>
          <a:headEnd type="none" w="med" len="med"/>
          <a:tailEnd type="triangle"/>
        </a:ln>
        <a:effectLst/>
      </xdr:spPr>
    </xdr:cxnSp>
    <xdr:clientData/>
  </xdr:twoCellAnchor>
  <xdr:twoCellAnchor>
    <xdr:from xmlns:xdr="http://schemas.openxmlformats.org/drawingml/2006/spreadsheetDrawing">
      <xdr:col>9</xdr:col>
      <xdr:colOff>57150</xdr:colOff>
      <xdr:row>17</xdr:row>
      <xdr:rowOff>214630</xdr:rowOff>
    </xdr:from>
    <xdr:to xmlns:xdr="http://schemas.openxmlformats.org/drawingml/2006/spreadsheetDrawing">
      <xdr:col>14</xdr:col>
      <xdr:colOff>457200</xdr:colOff>
      <xdr:row>20</xdr:row>
      <xdr:rowOff>123825</xdr:rowOff>
    </xdr:to>
    <xdr:sp macro="" textlink="">
      <xdr:nvSpPr>
        <xdr:cNvPr id="134" name="正方形/長方形 133"/>
        <xdr:cNvSpPr/>
      </xdr:nvSpPr>
      <xdr:spPr>
        <a:xfrm>
          <a:off x="7981950" y="4398010"/>
          <a:ext cx="2733675" cy="617855"/>
        </a:xfrm>
        <a:prstGeom prst="rect">
          <a:avLst/>
        </a:prstGeom>
        <a:solidFill>
          <a:schemeClr val="bg1"/>
        </a:solidFill>
        <a:ln w="19050" cap="flat" cmpd="sng" algn="ctr">
          <a:solidFill>
            <a:srgbClr val="FF000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1200" b="1">
              <a:solidFill>
                <a:srgbClr val="FF0000"/>
              </a:solidFill>
            </a:rPr>
            <a:t>シート［その他活動］を参照して、</a:t>
          </a:r>
          <a:endParaRPr kumimoji="1" lang="en-US" altLang="ja-JP" sz="1200" b="1">
            <a:solidFill>
              <a:srgbClr val="FF0000"/>
            </a:solidFill>
          </a:endParaRPr>
        </a:p>
        <a:p>
          <a:pPr algn="l"/>
          <a:r>
            <a:rPr kumimoji="1" lang="en-US" altLang="ja-JP" sz="1200" b="1">
              <a:solidFill>
                <a:srgbClr val="FF0000"/>
              </a:solidFill>
            </a:rPr>
            <a:t>(1)</a:t>
          </a:r>
          <a:r>
            <a:rPr kumimoji="1" lang="ja-JP" altLang="en-US" sz="1200" b="1">
              <a:solidFill>
                <a:srgbClr val="FF0000"/>
              </a:solidFill>
            </a:rPr>
            <a:t>～</a:t>
          </a:r>
          <a:r>
            <a:rPr kumimoji="1" lang="en-US" altLang="ja-JP" sz="1200" b="1">
              <a:solidFill>
                <a:srgbClr val="FF0000"/>
              </a:solidFill>
            </a:rPr>
            <a:t>(6)</a:t>
          </a:r>
          <a:r>
            <a:rPr kumimoji="1" lang="ja-JP" altLang="en-US" sz="1200" b="1">
              <a:solidFill>
                <a:srgbClr val="FF0000"/>
              </a:solidFill>
            </a:rPr>
            <a:t>に数値を入力してください。</a:t>
          </a:r>
        </a:p>
      </xdr:txBody>
    </xdr:sp>
    <xdr:clientData/>
  </xdr:twoCellAnchor>
  <xdr:twoCellAnchor>
    <xdr:from xmlns:xdr="http://schemas.openxmlformats.org/drawingml/2006/spreadsheetDrawing">
      <xdr:col>12</xdr:col>
      <xdr:colOff>16510</xdr:colOff>
      <xdr:row>13</xdr:row>
      <xdr:rowOff>9525</xdr:rowOff>
    </xdr:from>
    <xdr:to xmlns:xdr="http://schemas.openxmlformats.org/drawingml/2006/spreadsheetDrawing">
      <xdr:col>12</xdr:col>
      <xdr:colOff>24130</xdr:colOff>
      <xdr:row>17</xdr:row>
      <xdr:rowOff>214630</xdr:rowOff>
    </xdr:to>
    <xdr:cxnSp macro="">
      <xdr:nvCxnSpPr>
        <xdr:cNvPr id="135" name="直線矢印コネクタ 134"/>
        <xdr:cNvCxnSpPr>
          <a:stCxn id="134" idx="0"/>
          <a:endCxn id="143" idx="1"/>
        </xdr:cNvCxnSpPr>
      </xdr:nvCxnSpPr>
      <xdr:spPr>
        <a:xfrm flipH="1" flipV="1">
          <a:off x="9341485" y="3248025"/>
          <a:ext cx="7620" cy="1149985"/>
        </a:xfrm>
        <a:prstGeom prst="straightConnector1">
          <a:avLst/>
        </a:prstGeom>
        <a:solidFill>
          <a:srgbClr xmlns:mc="http://schemas.openxmlformats.org/markup-compatibility/2006" xmlns:a14="http://schemas.microsoft.com/office/drawing/2010/main" val="FFFFFF" a14:legacySpreadsheetColorIndex="9" mc:Ignorable="a14"/>
        </a:solidFill>
        <a:ln w="19050" cap="flat" cmpd="sng" algn="ctr">
          <a:solidFill>
            <a:srgbClr val="FF0000"/>
          </a:solidFill>
          <a:prstDash val="solid"/>
          <a:round/>
          <a:headEnd type="none" w="med" len="med"/>
          <a:tailEnd type="triangle"/>
        </a:ln>
        <a:effectLst/>
      </xdr:spPr>
    </xdr:cxnSp>
    <xdr:clientData/>
  </xdr:twoCellAnchor>
  <xdr:twoCellAnchor>
    <xdr:from xmlns:xdr="http://schemas.openxmlformats.org/drawingml/2006/spreadsheetDrawing">
      <xdr:col>9</xdr:col>
      <xdr:colOff>80645</xdr:colOff>
      <xdr:row>11</xdr:row>
      <xdr:rowOff>204470</xdr:rowOff>
    </xdr:from>
    <xdr:to xmlns:xdr="http://schemas.openxmlformats.org/drawingml/2006/spreadsheetDrawing">
      <xdr:col>14</xdr:col>
      <xdr:colOff>419100</xdr:colOff>
      <xdr:row>13</xdr:row>
      <xdr:rowOff>9525</xdr:rowOff>
    </xdr:to>
    <xdr:sp macro="" textlink="">
      <xdr:nvSpPr>
        <xdr:cNvPr id="143" name="右中かっこ 142"/>
        <xdr:cNvSpPr/>
      </xdr:nvSpPr>
      <xdr:spPr>
        <a:xfrm rot="5400000">
          <a:off x="8005445" y="2970530"/>
          <a:ext cx="2672080" cy="277495"/>
        </a:xfrm>
        <a:prstGeom prst="rightBrace">
          <a:avLst/>
        </a:prstGeom>
        <a:noFill/>
        <a:ln w="19050" cap="flat"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152400</xdr:colOff>
      <xdr:row>21</xdr:row>
      <xdr:rowOff>214630</xdr:rowOff>
    </xdr:from>
    <xdr:to xmlns:xdr="http://schemas.openxmlformats.org/drawingml/2006/spreadsheetDrawing">
      <xdr:col>16</xdr:col>
      <xdr:colOff>85725</xdr:colOff>
      <xdr:row>24</xdr:row>
      <xdr:rowOff>123825</xdr:rowOff>
    </xdr:to>
    <xdr:sp macro="" textlink="">
      <xdr:nvSpPr>
        <xdr:cNvPr id="144" name="正方形/長方形 143"/>
        <xdr:cNvSpPr/>
      </xdr:nvSpPr>
      <xdr:spPr>
        <a:xfrm>
          <a:off x="8543925" y="5342890"/>
          <a:ext cx="2733675" cy="617855"/>
        </a:xfrm>
        <a:prstGeom prst="rect">
          <a:avLst/>
        </a:prstGeom>
        <a:solidFill>
          <a:schemeClr val="bg1"/>
        </a:solidFill>
        <a:ln w="19050" cap="flat" cmpd="sng" algn="ctr">
          <a:solidFill>
            <a:srgbClr val="FF000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1200" b="1">
              <a:solidFill>
                <a:srgbClr val="FF0000"/>
              </a:solidFill>
            </a:rPr>
            <a:t>シート［訪問回数］を参照して、</a:t>
          </a:r>
          <a:endParaRPr kumimoji="1" lang="en-US" altLang="ja-JP" sz="1200" b="1">
            <a:solidFill>
              <a:srgbClr val="FF0000"/>
            </a:solidFill>
          </a:endParaRPr>
        </a:p>
        <a:p>
          <a:pPr algn="l"/>
          <a:r>
            <a:rPr kumimoji="1" lang="en-US" altLang="ja-JP" sz="1200" b="1">
              <a:solidFill>
                <a:srgbClr val="FF0000"/>
              </a:solidFill>
            </a:rPr>
            <a:t>(7)</a:t>
          </a:r>
          <a:r>
            <a:rPr kumimoji="1" lang="ja-JP" altLang="en-US" sz="1200" b="1">
              <a:solidFill>
                <a:srgbClr val="FF0000"/>
              </a:solidFill>
            </a:rPr>
            <a:t>～</a:t>
          </a:r>
          <a:r>
            <a:rPr kumimoji="1" lang="en-US" altLang="ja-JP" sz="1200" b="1">
              <a:solidFill>
                <a:srgbClr val="FF0000"/>
              </a:solidFill>
            </a:rPr>
            <a:t>(8)</a:t>
          </a:r>
          <a:r>
            <a:rPr kumimoji="1" lang="ja-JP" altLang="en-US" sz="1200" b="1">
              <a:solidFill>
                <a:srgbClr val="FF0000"/>
              </a:solidFill>
            </a:rPr>
            <a:t>に数値を入力してください。</a:t>
          </a:r>
        </a:p>
      </xdr:txBody>
    </xdr:sp>
    <xdr:clientData/>
  </xdr:twoCellAnchor>
  <xdr:twoCellAnchor>
    <xdr:from xmlns:xdr="http://schemas.openxmlformats.org/drawingml/2006/spreadsheetDrawing">
      <xdr:col>16</xdr:col>
      <xdr:colOff>4445</xdr:colOff>
      <xdr:row>13</xdr:row>
      <xdr:rowOff>46990</xdr:rowOff>
    </xdr:from>
    <xdr:to xmlns:xdr="http://schemas.openxmlformats.org/drawingml/2006/spreadsheetDrawing">
      <xdr:col>16</xdr:col>
      <xdr:colOff>85725</xdr:colOff>
      <xdr:row>23</xdr:row>
      <xdr:rowOff>54610</xdr:rowOff>
    </xdr:to>
    <xdr:cxnSp macro="">
      <xdr:nvCxnSpPr>
        <xdr:cNvPr id="145" name="直線矢印コネクタ 144"/>
        <xdr:cNvCxnSpPr>
          <a:stCxn id="144" idx="3"/>
          <a:endCxn id="148" idx="1"/>
        </xdr:cNvCxnSpPr>
      </xdr:nvCxnSpPr>
      <xdr:spPr>
        <a:xfrm flipH="1" flipV="1">
          <a:off x="11196320" y="3285490"/>
          <a:ext cx="81280" cy="2369820"/>
        </a:xfrm>
        <a:prstGeom prst="straightConnector1">
          <a:avLst/>
        </a:prstGeom>
        <a:solidFill>
          <a:srgbClr xmlns:mc="http://schemas.openxmlformats.org/markup-compatibility/2006" xmlns:a14="http://schemas.microsoft.com/office/drawing/2010/main" val="FFFFFF" a14:legacySpreadsheetColorIndex="9" mc:Ignorable="a14"/>
        </a:solidFill>
        <a:ln w="19050" cap="flat" cmpd="sng" algn="ctr">
          <a:solidFill>
            <a:srgbClr val="FF0000"/>
          </a:solidFill>
          <a:prstDash val="solid"/>
          <a:round/>
          <a:headEnd type="none" w="med" len="med"/>
          <a:tailEnd type="triangle"/>
        </a:ln>
        <a:effectLst/>
      </xdr:spPr>
    </xdr:cxnSp>
    <xdr:clientData/>
  </xdr:twoCellAnchor>
  <xdr:twoCellAnchor>
    <xdr:from xmlns:xdr="http://schemas.openxmlformats.org/drawingml/2006/spreadsheetDrawing">
      <xdr:col>15</xdr:col>
      <xdr:colOff>47625</xdr:colOff>
      <xdr:row>12</xdr:row>
      <xdr:rowOff>14605</xdr:rowOff>
    </xdr:from>
    <xdr:to xmlns:xdr="http://schemas.openxmlformats.org/drawingml/2006/spreadsheetDrawing">
      <xdr:col>16</xdr:col>
      <xdr:colOff>428625</xdr:colOff>
      <xdr:row>13</xdr:row>
      <xdr:rowOff>46990</xdr:rowOff>
    </xdr:to>
    <xdr:sp macro="" textlink="">
      <xdr:nvSpPr>
        <xdr:cNvPr id="148" name="右中かっこ 147"/>
        <xdr:cNvSpPr/>
      </xdr:nvSpPr>
      <xdr:spPr>
        <a:xfrm rot="5400000">
          <a:off x="10772775" y="3016885"/>
          <a:ext cx="847725" cy="268605"/>
        </a:xfrm>
        <a:prstGeom prst="rightBrace">
          <a:avLst/>
        </a:prstGeom>
        <a:noFill/>
        <a:ln w="19050" cap="flat"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xdr:col>
      <xdr:colOff>285750</xdr:colOff>
      <xdr:row>25</xdr:row>
      <xdr:rowOff>110490</xdr:rowOff>
    </xdr:from>
    <xdr:to xmlns:xdr="http://schemas.openxmlformats.org/drawingml/2006/spreadsheetDrawing">
      <xdr:col>17</xdr:col>
      <xdr:colOff>219075</xdr:colOff>
      <xdr:row>28</xdr:row>
      <xdr:rowOff>19685</xdr:rowOff>
    </xdr:to>
    <xdr:sp macro="" textlink="">
      <xdr:nvSpPr>
        <xdr:cNvPr id="152" name="正方形/長方形 151"/>
        <xdr:cNvSpPr/>
      </xdr:nvSpPr>
      <xdr:spPr>
        <a:xfrm>
          <a:off x="9144000" y="6183630"/>
          <a:ext cx="2733675" cy="617855"/>
        </a:xfrm>
        <a:prstGeom prst="rect">
          <a:avLst/>
        </a:prstGeom>
        <a:solidFill>
          <a:schemeClr val="bg1"/>
        </a:solidFill>
        <a:ln w="19050" cap="flat" cmpd="sng" algn="ctr">
          <a:solidFill>
            <a:srgbClr val="FF000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1200" b="1">
              <a:solidFill>
                <a:srgbClr val="FF0000"/>
              </a:solidFill>
            </a:rPr>
            <a:t>シート［連絡調整回数］を参照して、</a:t>
          </a:r>
          <a:endParaRPr kumimoji="1" lang="en-US" altLang="ja-JP" sz="1200" b="1">
            <a:solidFill>
              <a:srgbClr val="FF0000"/>
            </a:solidFill>
          </a:endParaRPr>
        </a:p>
        <a:p>
          <a:pPr algn="l"/>
          <a:r>
            <a:rPr kumimoji="1" lang="en-US" altLang="ja-JP" sz="1200" b="1">
              <a:solidFill>
                <a:srgbClr val="FF0000"/>
              </a:solidFill>
            </a:rPr>
            <a:t>(9)</a:t>
          </a:r>
          <a:r>
            <a:rPr kumimoji="1" lang="ja-JP" altLang="en-US" sz="1200" b="1">
              <a:solidFill>
                <a:srgbClr val="FF0000"/>
              </a:solidFill>
            </a:rPr>
            <a:t>～</a:t>
          </a:r>
          <a:r>
            <a:rPr kumimoji="1" lang="en-US" altLang="ja-JP" sz="1200" b="1">
              <a:solidFill>
                <a:srgbClr val="FF0000"/>
              </a:solidFill>
            </a:rPr>
            <a:t>(10)</a:t>
          </a:r>
          <a:r>
            <a:rPr kumimoji="1" lang="ja-JP" altLang="en-US" sz="1200" b="1">
              <a:solidFill>
                <a:srgbClr val="FF0000"/>
              </a:solidFill>
            </a:rPr>
            <a:t>に数値を入力してください。</a:t>
          </a:r>
        </a:p>
      </xdr:txBody>
    </xdr:sp>
    <xdr:clientData/>
  </xdr:twoCellAnchor>
  <xdr:twoCellAnchor>
    <xdr:from xmlns:xdr="http://schemas.openxmlformats.org/drawingml/2006/spreadsheetDrawing">
      <xdr:col>17</xdr:col>
      <xdr:colOff>57150</xdr:colOff>
      <xdr:row>12</xdr:row>
      <xdr:rowOff>24130</xdr:rowOff>
    </xdr:from>
    <xdr:to xmlns:xdr="http://schemas.openxmlformats.org/drawingml/2006/spreadsheetDrawing">
      <xdr:col>18</xdr:col>
      <xdr:colOff>438150</xdr:colOff>
      <xdr:row>13</xdr:row>
      <xdr:rowOff>57150</xdr:rowOff>
    </xdr:to>
    <xdr:sp macro="" textlink="">
      <xdr:nvSpPr>
        <xdr:cNvPr id="154" name="右中かっこ 153"/>
        <xdr:cNvSpPr/>
      </xdr:nvSpPr>
      <xdr:spPr>
        <a:xfrm rot="5400000">
          <a:off x="11715750" y="3026410"/>
          <a:ext cx="847725" cy="269240"/>
        </a:xfrm>
        <a:prstGeom prst="rightBrace">
          <a:avLst/>
        </a:prstGeom>
        <a:noFill/>
        <a:ln w="19050" cap="flat" cmpd="sng" algn="ctr">
          <a:solidFill>
            <a:srgbClr val="FF0000"/>
          </a:solidFill>
          <a:prstDash val="solid"/>
          <a:round/>
          <a:headEnd type="none" w="med" len="med"/>
          <a:tailEnd type="none" w="med" len="med"/>
        </a:ln>
        <a:effectLst/>
      </xdr:spPr>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219075</xdr:colOff>
      <xdr:row>13</xdr:row>
      <xdr:rowOff>57150</xdr:rowOff>
    </xdr:from>
    <xdr:to xmlns:xdr="http://schemas.openxmlformats.org/drawingml/2006/spreadsheetDrawing">
      <xdr:col>18</xdr:col>
      <xdr:colOff>13970</xdr:colOff>
      <xdr:row>26</xdr:row>
      <xdr:rowOff>179070</xdr:rowOff>
    </xdr:to>
    <xdr:cxnSp macro="">
      <xdr:nvCxnSpPr>
        <xdr:cNvPr id="155" name="直線矢印コネクタ 154"/>
        <xdr:cNvCxnSpPr>
          <a:stCxn id="152" idx="3"/>
          <a:endCxn id="154" idx="1"/>
        </xdr:cNvCxnSpPr>
      </xdr:nvCxnSpPr>
      <xdr:spPr>
        <a:xfrm flipV="1">
          <a:off x="11877675" y="3295650"/>
          <a:ext cx="261620" cy="3192780"/>
        </a:xfrm>
        <a:prstGeom prst="straightConnector1">
          <a:avLst/>
        </a:prstGeom>
        <a:solidFill>
          <a:srgbClr xmlns:mc="http://schemas.openxmlformats.org/markup-compatibility/2006" xmlns:a14="http://schemas.microsoft.com/office/drawing/2010/main" val="FFFFFF" a14:legacySpreadsheetColorIndex="9" mc:Ignorable="a14"/>
        </a:solidFill>
        <a:ln w="19050" cap="flat" cmpd="sng" algn="ctr">
          <a:solidFill>
            <a:srgbClr val="FF0000"/>
          </a:solidFill>
          <a:prstDash val="solid"/>
          <a:round/>
          <a:headEnd type="none" w="med" len="med"/>
          <a:tailEnd type="triangle"/>
        </a:ln>
        <a:effectLst/>
      </xdr:spPr>
    </xdr:cxnSp>
    <xdr:clientData/>
  </xdr:twoCellAnchor>
  <xdr:twoCellAnchor>
    <xdr:from xmlns:xdr="http://schemas.openxmlformats.org/drawingml/2006/spreadsheetDrawing">
      <xdr:col>5</xdr:col>
      <xdr:colOff>610870</xdr:colOff>
      <xdr:row>59</xdr:row>
      <xdr:rowOff>180340</xdr:rowOff>
    </xdr:from>
    <xdr:to xmlns:xdr="http://schemas.openxmlformats.org/drawingml/2006/spreadsheetDrawing">
      <xdr:col>13</xdr:col>
      <xdr:colOff>368935</xdr:colOff>
      <xdr:row>63</xdr:row>
      <xdr:rowOff>137160</xdr:rowOff>
    </xdr:to>
    <xdr:sp macro="" textlink="">
      <xdr:nvSpPr>
        <xdr:cNvPr id="167" name="AutoShape 11"/>
        <xdr:cNvSpPr>
          <a:spLocks noChangeArrowheads="1"/>
        </xdr:cNvSpPr>
      </xdr:nvSpPr>
      <xdr:spPr>
        <a:xfrm>
          <a:off x="2411095" y="14284960"/>
          <a:ext cx="7749540" cy="901700"/>
        </a:xfrm>
        <a:prstGeom prst="foldedCorner">
          <a:avLst>
            <a:gd name="adj" fmla="val 12500"/>
          </a:avLst>
        </a:prstGeom>
        <a:solidFill>
          <a:schemeClr val="bg1"/>
        </a:solidFill>
        <a:ln w="60325">
          <a:solidFill>
            <a:srgbClr val="FF0000"/>
          </a:solidFill>
          <a:prstDash val="solid"/>
          <a:round/>
          <a:headEnd/>
          <a:tailEnd/>
        </a:ln>
        <a:effectLst/>
      </xdr:spPr>
      <xdr:txBody>
        <a:bodyPr vertOverflow="clip" horzOverflow="overflow" wrap="square" lIns="36576" tIns="18288" rIns="0" bIns="18288" anchor="ctr" upright="1"/>
        <a:lstStyle/>
        <a:p>
          <a:pPr algn="l" rtl="0">
            <a:lnSpc>
              <a:spcPts val="1300"/>
            </a:lnSpc>
            <a:defRPr sz="1000"/>
          </a:pPr>
          <a:r>
            <a:rPr lang="ja-JP" altLang="en-US" sz="1200" b="1" i="0" u="none" strike="noStrike" baseline="0">
              <a:solidFill>
                <a:sysClr val="windowText" lastClr="000000"/>
              </a:solidFill>
              <a:latin typeface="ＭＳ Ｐゴシック"/>
              <a:ea typeface="ＭＳ Ｐゴシック"/>
            </a:rPr>
            <a:t>月ごとのシートで</a:t>
          </a:r>
          <a:r>
            <a:rPr lang="ja-JP" altLang="en-US" sz="1200" b="1" i="0" u="sng" strike="noStrike" baseline="0">
              <a:solidFill>
                <a:srgbClr val="FF0000"/>
              </a:solidFill>
              <a:latin typeface="ＭＳ Ｐゴシック"/>
              <a:ea typeface="ＭＳ Ｐゴシック"/>
            </a:rPr>
            <a:t>入力する部分は、色で塗りつぶされたセルのみ</a:t>
          </a:r>
          <a:r>
            <a:rPr lang="ja-JP" altLang="en-US" sz="1200" b="1" i="0" u="none" strike="noStrike" baseline="0">
              <a:solidFill>
                <a:sysClr val="windowText" lastClr="000000"/>
              </a:solidFill>
              <a:latin typeface="ＭＳ Ｐゴシック"/>
              <a:ea typeface="ＭＳ Ｐゴシック"/>
            </a:rPr>
            <a:t>です。</a:t>
          </a:r>
        </a:p>
        <a:p>
          <a:pPr algn="l" rtl="0">
            <a:lnSpc>
              <a:spcPts val="1300"/>
            </a:lnSpc>
            <a:defRPr sz="1000"/>
          </a:pPr>
          <a:r>
            <a:rPr lang="ja-JP" altLang="en-US" sz="1200" b="1" i="0" u="none" strike="noStrike" baseline="0">
              <a:solidFill>
                <a:sysClr val="windowText" lastClr="000000"/>
              </a:solidFill>
              <a:latin typeface="ＭＳ Ｐゴシック"/>
              <a:ea typeface="ＭＳ Ｐゴシック"/>
            </a:rPr>
            <a:t>無色のセルには自動計算の数式が入っており、操作はできません。</a:t>
          </a:r>
        </a:p>
        <a:p>
          <a:pPr algn="l" rtl="0">
            <a:lnSpc>
              <a:spcPts val="1300"/>
            </a:lnSpc>
            <a:defRPr sz="1000"/>
          </a:pPr>
          <a:r>
            <a:rPr lang="ja-JP" altLang="en-US" sz="1200" b="1" i="0" u="none" strike="noStrike" baseline="0">
              <a:solidFill>
                <a:sysClr val="windowText" lastClr="000000"/>
              </a:solidFill>
              <a:latin typeface="ＭＳ Ｐゴシック"/>
              <a:ea typeface="ＭＳ Ｐゴシック"/>
            </a:rPr>
            <a:t>入力を誤ったら色が付いている部分で入力の訂正をしてください。</a:t>
          </a:r>
        </a:p>
      </xdr:txBody>
    </xdr:sp>
    <xdr:clientData/>
  </xdr:twoCellAnchor>
  <xdr:twoCellAnchor>
    <xdr:from xmlns:xdr="http://schemas.openxmlformats.org/drawingml/2006/spreadsheetDrawing">
      <xdr:col>2</xdr:col>
      <xdr:colOff>198755</xdr:colOff>
      <xdr:row>4</xdr:row>
      <xdr:rowOff>349250</xdr:rowOff>
    </xdr:from>
    <xdr:to xmlns:xdr="http://schemas.openxmlformats.org/drawingml/2006/spreadsheetDrawing">
      <xdr:col>5</xdr:col>
      <xdr:colOff>567690</xdr:colOff>
      <xdr:row>6</xdr:row>
      <xdr:rowOff>193675</xdr:rowOff>
    </xdr:to>
    <xdr:sp macro="" textlink="">
      <xdr:nvSpPr>
        <xdr:cNvPr id="41" name="正方形/長方形 40"/>
        <xdr:cNvSpPr/>
      </xdr:nvSpPr>
      <xdr:spPr>
        <a:xfrm>
          <a:off x="732155" y="1330325"/>
          <a:ext cx="1635760" cy="463550"/>
        </a:xfrm>
        <a:prstGeom prst="rect">
          <a:avLst/>
        </a:prstGeom>
        <a:solidFill>
          <a:schemeClr val="bg1"/>
        </a:solidFill>
        <a:ln w="19050" cap="flat" cmpd="sng" algn="ctr">
          <a:solidFill>
            <a:srgbClr val="FF0000"/>
          </a:solidFill>
          <a:prstDash val="sysDot"/>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1200" b="1">
              <a:solidFill>
                <a:srgbClr val="FF0000"/>
              </a:solidFill>
            </a:rPr>
            <a:t>入力されたセルは色が白になります。</a:t>
          </a:r>
        </a:p>
      </xdr:txBody>
    </xdr:sp>
    <xdr:clientData/>
  </xdr:twoCellAnchor>
  <xdr:twoCellAnchor>
    <xdr:from xmlns:xdr="http://schemas.openxmlformats.org/drawingml/2006/spreadsheetDrawing">
      <xdr:col>5</xdr:col>
      <xdr:colOff>567690</xdr:colOff>
      <xdr:row>5</xdr:row>
      <xdr:rowOff>191135</xdr:rowOff>
    </xdr:from>
    <xdr:to xmlns:xdr="http://schemas.openxmlformats.org/drawingml/2006/spreadsheetDrawing">
      <xdr:col>6</xdr:col>
      <xdr:colOff>522605</xdr:colOff>
      <xdr:row>8</xdr:row>
      <xdr:rowOff>9525</xdr:rowOff>
    </xdr:to>
    <xdr:cxnSp macro="">
      <xdr:nvCxnSpPr>
        <xdr:cNvPr id="43" name="直線矢印コネクタ 42"/>
        <xdr:cNvCxnSpPr>
          <a:stCxn id="41" idx="3"/>
        </xdr:cNvCxnSpPr>
      </xdr:nvCxnSpPr>
      <xdr:spPr>
        <a:xfrm>
          <a:off x="2367915" y="1562735"/>
          <a:ext cx="574040" cy="504190"/>
        </a:xfrm>
        <a:prstGeom prst="straightConnector1">
          <a:avLst/>
        </a:prstGeom>
        <a:solidFill>
          <a:srgbClr xmlns:mc="http://schemas.openxmlformats.org/markup-compatibility/2006" xmlns:a14="http://schemas.microsoft.com/office/drawing/2010/main" val="FFFFFF" a14:legacySpreadsheetColorIndex="9" mc:Ignorable="a14"/>
        </a:solidFill>
        <a:ln w="19050" cap="flat" cmpd="sng" algn="ctr">
          <a:solidFill>
            <a:srgbClr val="FF0000"/>
          </a:solidFill>
          <a:prstDash val="solid"/>
          <a:round/>
          <a:headEnd type="none" w="med" len="med"/>
          <a:tailEnd type="triangle"/>
        </a:ln>
        <a:effectLst/>
      </xdr:spPr>
    </xdr:cxnSp>
    <xdr:clientData/>
  </xdr:twoCellAnchor>
  <xdr:twoCellAnchor>
    <xdr:from xmlns:xdr="http://schemas.openxmlformats.org/drawingml/2006/spreadsheetDrawing">
      <xdr:col>2</xdr:col>
      <xdr:colOff>95885</xdr:colOff>
      <xdr:row>35</xdr:row>
      <xdr:rowOff>182245</xdr:rowOff>
    </xdr:from>
    <xdr:to xmlns:xdr="http://schemas.openxmlformats.org/drawingml/2006/spreadsheetDrawing">
      <xdr:col>6</xdr:col>
      <xdr:colOff>3816985</xdr:colOff>
      <xdr:row>38</xdr:row>
      <xdr:rowOff>221615</xdr:rowOff>
    </xdr:to>
    <xdr:sp macro="" textlink="">
      <xdr:nvSpPr>
        <xdr:cNvPr id="44" name="正方形/長方形 43"/>
        <xdr:cNvSpPr/>
      </xdr:nvSpPr>
      <xdr:spPr>
        <a:xfrm>
          <a:off x="629285" y="8617585"/>
          <a:ext cx="5607050" cy="748030"/>
        </a:xfrm>
        <a:prstGeom prst="rect">
          <a:avLst/>
        </a:prstGeom>
        <a:solidFill>
          <a:schemeClr val="bg1"/>
        </a:solidFill>
        <a:ln w="19050" cap="flat" cmpd="sng" algn="ctr">
          <a:solidFill>
            <a:srgbClr val="FF000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ja-JP" altLang="en-US" sz="1200" b="1">
              <a:solidFill>
                <a:srgbClr val="FF0000"/>
              </a:solidFill>
            </a:rPr>
            <a:t>入力した日付の行データを他の行へコピーする場合は</a:t>
          </a:r>
          <a:endParaRPr kumimoji="1" lang="en-US" altLang="ja-JP" sz="1200" b="1">
            <a:solidFill>
              <a:srgbClr val="FF0000"/>
            </a:solidFill>
          </a:endParaRPr>
        </a:p>
        <a:p>
          <a:pPr algn="l"/>
          <a:r>
            <a:rPr kumimoji="1" lang="en-US" altLang="ja-JP" sz="1200" b="1" u="sng">
              <a:solidFill>
                <a:srgbClr val="FF0000"/>
              </a:solidFill>
            </a:rPr>
            <a:t>A</a:t>
          </a:r>
          <a:r>
            <a:rPr kumimoji="1" lang="ja-JP" altLang="en-US" sz="1200" b="1" u="sng">
              <a:solidFill>
                <a:srgbClr val="FF0000"/>
              </a:solidFill>
            </a:rPr>
            <a:t>列</a:t>
          </a:r>
          <a:r>
            <a:rPr kumimoji="1" lang="ja-JP" altLang="en-US" sz="1200" b="1">
              <a:solidFill>
                <a:srgbClr val="FF0000"/>
              </a:solidFill>
            </a:rPr>
            <a:t>、</a:t>
          </a:r>
          <a:r>
            <a:rPr kumimoji="1" lang="en-US" altLang="ja-JP" sz="1200" b="1" u="sng">
              <a:solidFill>
                <a:srgbClr val="FF0000"/>
              </a:solidFill>
            </a:rPr>
            <a:t>B</a:t>
          </a:r>
          <a:r>
            <a:rPr kumimoji="1" lang="ja-JP" altLang="en-US" sz="1200" b="1" u="sng">
              <a:solidFill>
                <a:srgbClr val="FF0000"/>
              </a:solidFill>
            </a:rPr>
            <a:t>列～</a:t>
          </a:r>
          <a:r>
            <a:rPr kumimoji="1" lang="en-US" altLang="ja-JP" sz="1200" b="1" u="sng">
              <a:solidFill>
                <a:srgbClr val="FF0000"/>
              </a:solidFill>
            </a:rPr>
            <a:t>T</a:t>
          </a:r>
          <a:r>
            <a:rPr kumimoji="1" lang="ja-JP" altLang="en-US" sz="1200" b="1" u="sng">
              <a:solidFill>
                <a:srgbClr val="FF0000"/>
              </a:solidFill>
            </a:rPr>
            <a:t>列</a:t>
          </a:r>
          <a:r>
            <a:rPr kumimoji="1" lang="ja-JP" altLang="en-US" sz="1200" b="1">
              <a:solidFill>
                <a:srgbClr val="FF0000"/>
              </a:solidFill>
            </a:rPr>
            <a:t>の範囲を分けることでコピー＆ペーストをすることができます。</a:t>
          </a:r>
          <a:endParaRPr kumimoji="1" lang="en-US" altLang="ja-JP" sz="1200" b="1">
            <a:solidFill>
              <a:srgbClr val="FF0000"/>
            </a:solidFill>
          </a:endParaRPr>
        </a:p>
        <a:p>
          <a:pPr algn="l"/>
          <a:r>
            <a:rPr kumimoji="1" lang="en-US" altLang="ja-JP" sz="1200" b="1">
              <a:solidFill>
                <a:srgbClr val="FF0000"/>
              </a:solidFill>
            </a:rPr>
            <a:t>※B</a:t>
          </a:r>
          <a:r>
            <a:rPr kumimoji="1" lang="ja-JP" altLang="en-US" sz="1200" b="1">
              <a:solidFill>
                <a:srgbClr val="FF0000"/>
              </a:solidFill>
            </a:rPr>
            <a:t>列は関数を保護しているため他の行にコピーすることができません。</a:t>
          </a:r>
        </a:p>
      </xdr:txBody>
    </xdr:sp>
    <xdr:clientData/>
  </xdr:twoCellAnchor>
  <xdr:twoCellAnchor>
    <xdr:from xmlns:xdr="http://schemas.openxmlformats.org/drawingml/2006/spreadsheetDrawing">
      <xdr:col>2</xdr:col>
      <xdr:colOff>0</xdr:colOff>
      <xdr:row>33</xdr:row>
      <xdr:rowOff>205740</xdr:rowOff>
    </xdr:from>
    <xdr:to xmlns:xdr="http://schemas.openxmlformats.org/drawingml/2006/spreadsheetDrawing">
      <xdr:col>20</xdr:col>
      <xdr:colOff>15240</xdr:colOff>
      <xdr:row>35</xdr:row>
      <xdr:rowOff>14605</xdr:rowOff>
    </xdr:to>
    <xdr:sp macro="" textlink="">
      <xdr:nvSpPr>
        <xdr:cNvPr id="2" name="正方形/長方形 1"/>
        <xdr:cNvSpPr/>
      </xdr:nvSpPr>
      <xdr:spPr>
        <a:xfrm>
          <a:off x="533400" y="8168640"/>
          <a:ext cx="12540615" cy="281305"/>
        </a:xfrm>
        <a:prstGeom prst="rect">
          <a:avLst/>
        </a:prstGeom>
        <a:noFill/>
        <a:ln w="12700" cap="flat" cmpd="sng" algn="ctr">
          <a:solidFill>
            <a:srgbClr val="FF000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0</xdr:col>
      <xdr:colOff>15240</xdr:colOff>
      <xdr:row>33</xdr:row>
      <xdr:rowOff>198120</xdr:rowOff>
    </xdr:from>
    <xdr:to xmlns:xdr="http://schemas.openxmlformats.org/drawingml/2006/spreadsheetDrawing">
      <xdr:col>1</xdr:col>
      <xdr:colOff>15240</xdr:colOff>
      <xdr:row>35</xdr:row>
      <xdr:rowOff>7620</xdr:rowOff>
    </xdr:to>
    <xdr:sp macro="" textlink="">
      <xdr:nvSpPr>
        <xdr:cNvPr id="45" name="正方形/長方形 44"/>
        <xdr:cNvSpPr/>
      </xdr:nvSpPr>
      <xdr:spPr>
        <a:xfrm>
          <a:off x="15240" y="8161020"/>
          <a:ext cx="266700" cy="281940"/>
        </a:xfrm>
        <a:prstGeom prst="rect">
          <a:avLst/>
        </a:prstGeom>
        <a:noFill/>
        <a:ln w="12700" cap="flat" cmpd="sng" algn="ctr">
          <a:solidFill>
            <a:srgbClr val="FF0000"/>
          </a:solidFill>
          <a:prstDash val="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6</xdr:col>
      <xdr:colOff>1005840</xdr:colOff>
      <xdr:row>31</xdr:row>
      <xdr:rowOff>635</xdr:rowOff>
    </xdr:from>
    <xdr:to xmlns:xdr="http://schemas.openxmlformats.org/drawingml/2006/spreadsheetDrawing">
      <xdr:col>6</xdr:col>
      <xdr:colOff>1014730</xdr:colOff>
      <xdr:row>33</xdr:row>
      <xdr:rowOff>198120</xdr:rowOff>
    </xdr:to>
    <xdr:cxnSp macro="">
      <xdr:nvCxnSpPr>
        <xdr:cNvPr id="50" name="直線矢印コネクタ 49"/>
        <xdr:cNvCxnSpPr>
          <a:stCxn id="52" idx="1"/>
        </xdr:cNvCxnSpPr>
      </xdr:nvCxnSpPr>
      <xdr:spPr>
        <a:xfrm flipH="1">
          <a:off x="3425190" y="7491095"/>
          <a:ext cx="8890" cy="669925"/>
        </a:xfrm>
        <a:prstGeom prst="straightConnector1">
          <a:avLst/>
        </a:prstGeom>
        <a:solidFill>
          <a:srgbClr xmlns:mc="http://schemas.openxmlformats.org/markup-compatibility/2006" xmlns:a14="http://schemas.microsoft.com/office/drawing/2010/main" val="FFFFFF" a14:legacySpreadsheetColorIndex="9" mc:Ignorable="a14"/>
        </a:solidFill>
        <a:ln w="19050" cap="flat" cmpd="sng" algn="ctr">
          <a:solidFill>
            <a:srgbClr val="FF0000"/>
          </a:solidFill>
          <a:prstDash val="solid"/>
          <a:round/>
          <a:headEnd type="none" w="med" len="med"/>
          <a:tailEnd type="triangle"/>
        </a:ln>
        <a:effectLst/>
      </xdr:spPr>
    </xdr:cxnSp>
    <xdr:clientData/>
  </xdr:twoCellAnchor>
  <xdr:twoCellAnchor>
    <xdr:from xmlns:xdr="http://schemas.openxmlformats.org/drawingml/2006/spreadsheetDrawing">
      <xdr:col>6</xdr:col>
      <xdr:colOff>1014730</xdr:colOff>
      <xdr:row>30</xdr:row>
      <xdr:rowOff>5715</xdr:rowOff>
    </xdr:from>
    <xdr:to xmlns:xdr="http://schemas.openxmlformats.org/drawingml/2006/spreadsheetDrawing">
      <xdr:col>8</xdr:col>
      <xdr:colOff>205740</xdr:colOff>
      <xdr:row>31</xdr:row>
      <xdr:rowOff>231775</xdr:rowOff>
    </xdr:to>
    <xdr:sp macro="" textlink="">
      <xdr:nvSpPr>
        <xdr:cNvPr id="52" name="正方形/長方形 51"/>
        <xdr:cNvSpPr/>
      </xdr:nvSpPr>
      <xdr:spPr>
        <a:xfrm>
          <a:off x="3434080" y="7259955"/>
          <a:ext cx="4229735" cy="462280"/>
        </a:xfrm>
        <a:prstGeom prst="rect">
          <a:avLst/>
        </a:prstGeom>
        <a:solidFill>
          <a:schemeClr val="bg1"/>
        </a:solidFill>
        <a:ln w="19050" cap="flat" cmpd="sng" algn="ctr">
          <a:solidFill>
            <a:srgbClr val="FF0000"/>
          </a:solidFill>
          <a:prstDash val="sysDot"/>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en-US" altLang="ja-JP" sz="1200" b="1">
              <a:solidFill>
                <a:srgbClr val="FF0000"/>
              </a:solidFill>
            </a:rPr>
            <a:t>B</a:t>
          </a:r>
          <a:r>
            <a:rPr kumimoji="1" lang="ja-JP" altLang="en-US" sz="1200" b="1">
              <a:solidFill>
                <a:srgbClr val="FF0000"/>
              </a:solidFill>
            </a:rPr>
            <a:t>列～</a:t>
          </a:r>
          <a:r>
            <a:rPr kumimoji="1" lang="en-US" altLang="ja-JP" sz="1200" b="1">
              <a:solidFill>
                <a:srgbClr val="FF0000"/>
              </a:solidFill>
            </a:rPr>
            <a:t>T</a:t>
          </a:r>
          <a:r>
            <a:rPr kumimoji="1" lang="ja-JP" altLang="en-US" sz="1200" b="1">
              <a:solidFill>
                <a:srgbClr val="FF0000"/>
              </a:solidFill>
            </a:rPr>
            <a:t>列を選択してコピーして、ペーストしたい他の</a:t>
          </a:r>
          <a:r>
            <a:rPr kumimoji="1" lang="en-US" altLang="ja-JP" sz="1200" b="1">
              <a:solidFill>
                <a:srgbClr val="FF0000"/>
              </a:solidFill>
            </a:rPr>
            <a:t>B</a:t>
          </a:r>
          <a:r>
            <a:rPr kumimoji="1" lang="ja-JP" altLang="en-US" sz="1200" b="1">
              <a:solidFill>
                <a:srgbClr val="FF0000"/>
              </a:solidFill>
            </a:rPr>
            <a:t>列を選択してペーストしてください。</a:t>
          </a:r>
        </a:p>
      </xdr:txBody>
    </xdr:sp>
    <xdr:clientData/>
  </xdr:twoCellAnchor>
  <xdr:twoCellAnchor>
    <xdr:from xmlns:xdr="http://schemas.openxmlformats.org/drawingml/2006/spreadsheetDrawing">
      <xdr:col>0</xdr:col>
      <xdr:colOff>30480</xdr:colOff>
      <xdr:row>31</xdr:row>
      <xdr:rowOff>8255</xdr:rowOff>
    </xdr:from>
    <xdr:to xmlns:xdr="http://schemas.openxmlformats.org/drawingml/2006/spreadsheetDrawing">
      <xdr:col>0</xdr:col>
      <xdr:colOff>38735</xdr:colOff>
      <xdr:row>33</xdr:row>
      <xdr:rowOff>205740</xdr:rowOff>
    </xdr:to>
    <xdr:cxnSp macro="">
      <xdr:nvCxnSpPr>
        <xdr:cNvPr id="57" name="直線矢印コネクタ 56"/>
        <xdr:cNvCxnSpPr/>
      </xdr:nvCxnSpPr>
      <xdr:spPr>
        <a:xfrm flipH="1">
          <a:off x="30480" y="7498715"/>
          <a:ext cx="8255" cy="669925"/>
        </a:xfrm>
        <a:prstGeom prst="straightConnector1">
          <a:avLst/>
        </a:prstGeom>
        <a:solidFill>
          <a:srgbClr xmlns:mc="http://schemas.openxmlformats.org/markup-compatibility/2006" xmlns:a14="http://schemas.microsoft.com/office/drawing/2010/main" val="FFFFFF" a14:legacySpreadsheetColorIndex="9" mc:Ignorable="a14"/>
        </a:solidFill>
        <a:ln w="19050" cap="flat" cmpd="sng" algn="ctr">
          <a:solidFill>
            <a:srgbClr val="FF0000"/>
          </a:solidFill>
          <a:prstDash val="solid"/>
          <a:round/>
          <a:headEnd type="none" w="med" len="med"/>
          <a:tailEnd type="triangle"/>
        </a:ln>
        <a:effectLst/>
      </xdr:spPr>
    </xdr:cxnSp>
    <xdr:clientData/>
  </xdr:twoCellAnchor>
  <xdr:twoCellAnchor>
    <xdr:from xmlns:xdr="http://schemas.openxmlformats.org/drawingml/2006/spreadsheetDrawing">
      <xdr:col>0</xdr:col>
      <xdr:colOff>53975</xdr:colOff>
      <xdr:row>30</xdr:row>
      <xdr:rowOff>12700</xdr:rowOff>
    </xdr:from>
    <xdr:to xmlns:xdr="http://schemas.openxmlformats.org/drawingml/2006/spreadsheetDrawing">
      <xdr:col>6</xdr:col>
      <xdr:colOff>844550</xdr:colOff>
      <xdr:row>32</xdr:row>
      <xdr:rowOff>2540</xdr:rowOff>
    </xdr:to>
    <xdr:sp macro="" textlink="">
      <xdr:nvSpPr>
        <xdr:cNvPr id="56" name="正方形/長方形 55"/>
        <xdr:cNvSpPr/>
      </xdr:nvSpPr>
      <xdr:spPr>
        <a:xfrm>
          <a:off x="53975" y="7266940"/>
          <a:ext cx="3209925" cy="462280"/>
        </a:xfrm>
        <a:prstGeom prst="rect">
          <a:avLst/>
        </a:prstGeom>
        <a:solidFill>
          <a:schemeClr val="bg1"/>
        </a:solidFill>
        <a:ln w="19050" cap="flat" cmpd="sng" algn="ctr">
          <a:solidFill>
            <a:srgbClr val="FF0000"/>
          </a:solidFill>
          <a:prstDash val="sysDot"/>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en-US" altLang="ja-JP" sz="1200" b="1">
              <a:solidFill>
                <a:srgbClr val="FF0000"/>
              </a:solidFill>
            </a:rPr>
            <a:t>A</a:t>
          </a:r>
          <a:r>
            <a:rPr kumimoji="1" lang="ja-JP" altLang="en-US" sz="1200" b="1">
              <a:solidFill>
                <a:srgbClr val="FF0000"/>
              </a:solidFill>
            </a:rPr>
            <a:t>列を選択してコピーして、ペーストしたい</a:t>
          </a:r>
          <a:endParaRPr kumimoji="1" lang="en-US" altLang="ja-JP" sz="1200" b="1">
            <a:solidFill>
              <a:srgbClr val="FF0000"/>
            </a:solidFill>
          </a:endParaRPr>
        </a:p>
        <a:p>
          <a:pPr algn="l"/>
          <a:r>
            <a:rPr kumimoji="1" lang="ja-JP" altLang="en-US" sz="1200" b="1">
              <a:solidFill>
                <a:srgbClr val="FF0000"/>
              </a:solidFill>
            </a:rPr>
            <a:t>他の</a:t>
          </a:r>
          <a:r>
            <a:rPr kumimoji="1" lang="en-US" altLang="ja-JP" sz="1200" b="1">
              <a:solidFill>
                <a:srgbClr val="FF0000"/>
              </a:solidFill>
            </a:rPr>
            <a:t>A</a:t>
          </a:r>
          <a:r>
            <a:rPr kumimoji="1" lang="ja-JP" altLang="en-US" sz="1200" b="1">
              <a:solidFill>
                <a:srgbClr val="FF0000"/>
              </a:solidFill>
            </a:rPr>
            <a:t>列を選択してペーストしてください。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xdr:col>
      <xdr:colOff>100965</xdr:colOff>
      <xdr:row>6</xdr:row>
      <xdr:rowOff>961390</xdr:rowOff>
    </xdr:from>
    <xdr:to xmlns:xdr="http://schemas.openxmlformats.org/drawingml/2006/spreadsheetDrawing">
      <xdr:col>3</xdr:col>
      <xdr:colOff>1059180</xdr:colOff>
      <xdr:row>11</xdr:row>
      <xdr:rowOff>287655</xdr:rowOff>
    </xdr:to>
    <xdr:sp macro="" textlink="">
      <xdr:nvSpPr>
        <xdr:cNvPr id="3" name="正方形/長方形 2"/>
        <xdr:cNvSpPr/>
      </xdr:nvSpPr>
      <xdr:spPr>
        <a:xfrm>
          <a:off x="2025015" y="2009775"/>
          <a:ext cx="4920615" cy="4431665"/>
        </a:xfrm>
        <a:prstGeom prst="rect">
          <a:avLst/>
        </a:prstGeom>
        <a:solidFill>
          <a:schemeClr val="bg1"/>
        </a:solidFill>
        <a:ln w="19050" cap="flat" cmpd="sng" algn="ctr">
          <a:solidFill>
            <a:srgbClr val="FF000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en-US" altLang="ja-JP" sz="1200" b="1">
              <a:solidFill>
                <a:srgbClr val="FF0000"/>
              </a:solidFill>
            </a:rPr>
            <a:t>【</a:t>
          </a:r>
          <a:r>
            <a:rPr kumimoji="1" lang="ja-JP" altLang="en-US" sz="1200" b="1">
              <a:solidFill>
                <a:srgbClr val="FF0000"/>
              </a:solidFill>
            </a:rPr>
            <a:t>シート内基本検索方法</a:t>
          </a:r>
          <a:r>
            <a:rPr kumimoji="1" lang="en-US" altLang="ja-JP" sz="1200" b="1">
              <a:solidFill>
                <a:srgbClr val="FF0000"/>
              </a:solidFill>
            </a:rPr>
            <a:t>】</a:t>
          </a:r>
        </a:p>
        <a:p>
          <a:pPr algn="l"/>
          <a:endParaRPr kumimoji="1" lang="en-US" altLang="ja-JP" sz="1200" b="1">
            <a:solidFill>
              <a:srgbClr val="FF0000"/>
            </a:solidFill>
          </a:endParaRPr>
        </a:p>
        <a:p>
          <a:pPr algn="l"/>
          <a:r>
            <a:rPr kumimoji="1" lang="ja-JP" altLang="en-US" sz="1200" b="1">
              <a:solidFill>
                <a:srgbClr val="FF0000"/>
              </a:solidFill>
            </a:rPr>
            <a:t>１．シート［相談・支援活動］を開き、「</a:t>
          </a:r>
          <a:r>
            <a:rPr kumimoji="1" lang="en-US" altLang="ja-JP" sz="1200" b="1">
              <a:solidFill>
                <a:srgbClr val="FF0000"/>
              </a:solidFill>
            </a:rPr>
            <a:t>Ctrl</a:t>
          </a:r>
          <a:r>
            <a:rPr kumimoji="1" lang="ja-JP" altLang="en-US" sz="1200" b="1">
              <a:solidFill>
                <a:srgbClr val="FF0000"/>
              </a:solidFill>
            </a:rPr>
            <a:t>」＋「</a:t>
          </a:r>
          <a:r>
            <a:rPr kumimoji="1" lang="en-US" altLang="ja-JP" sz="1200" b="1">
              <a:solidFill>
                <a:srgbClr val="FF0000"/>
              </a:solidFill>
            </a:rPr>
            <a:t>F</a:t>
          </a:r>
          <a:r>
            <a:rPr kumimoji="1" lang="ja-JP" altLang="en-US" sz="1200" b="1">
              <a:solidFill>
                <a:srgbClr val="FF0000"/>
              </a:solidFill>
            </a:rPr>
            <a:t>」を押下してください。</a:t>
          </a:r>
          <a:endParaRPr kumimoji="1" lang="en-US" altLang="ja-JP" sz="1200" b="1">
            <a:solidFill>
              <a:srgbClr val="FF0000"/>
            </a:solidFill>
          </a:endParaRPr>
        </a:p>
        <a:p>
          <a:pPr algn="l"/>
          <a:r>
            <a:rPr kumimoji="1" lang="ja-JP" altLang="en-US" sz="1200" b="1">
              <a:solidFill>
                <a:srgbClr val="FF0000"/>
              </a:solidFill>
            </a:rPr>
            <a:t>２．［検索と置換］が表示されたら［検索する文字列］に検索したい</a:t>
          </a:r>
          <a:endParaRPr kumimoji="1" lang="en-US" altLang="ja-JP" sz="1200" b="1">
            <a:solidFill>
              <a:srgbClr val="FF0000"/>
            </a:solidFill>
          </a:endParaRPr>
        </a:p>
        <a:p>
          <a:pPr algn="l"/>
          <a:r>
            <a:rPr kumimoji="1" lang="ja-JP" altLang="en-US" sz="1200" b="1">
              <a:solidFill>
                <a:srgbClr val="FF0000"/>
              </a:solidFill>
            </a:rPr>
            <a:t>　　キーワードを入力して「次を検索」ボタンを押下してください。</a:t>
          </a:r>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３．条件と一致したセルがフォーカスされます。</a:t>
          </a:r>
          <a:endParaRPr kumimoji="1" lang="en-US" altLang="ja-JP" sz="1200" b="1">
            <a:solidFill>
              <a:srgbClr val="FF0000"/>
            </a:solidFill>
          </a:endParaRPr>
        </a:p>
        <a:p>
          <a:pPr algn="l"/>
          <a:r>
            <a:rPr kumimoji="1" lang="ja-JP" altLang="en-US" sz="1200" b="1">
              <a:solidFill>
                <a:srgbClr val="FF0000"/>
              </a:solidFill>
            </a:rPr>
            <a:t>４．さらに検索をしたい場合は続けて「次を検索」ボタンを押下して</a:t>
          </a:r>
          <a:endParaRPr kumimoji="1" lang="en-US" altLang="ja-JP" sz="1200" b="1">
            <a:solidFill>
              <a:srgbClr val="FF0000"/>
            </a:solidFill>
          </a:endParaRPr>
        </a:p>
        <a:p>
          <a:pPr algn="l"/>
          <a:r>
            <a:rPr kumimoji="1" lang="en-US" altLang="ja-JP" sz="1200" b="1">
              <a:solidFill>
                <a:srgbClr val="FF0000"/>
              </a:solidFill>
            </a:rPr>
            <a:t>      </a:t>
          </a:r>
          <a:r>
            <a:rPr kumimoji="1" lang="ja-JP" altLang="en-US" sz="1200" b="1">
              <a:solidFill>
                <a:srgbClr val="FF0000"/>
              </a:solidFill>
            </a:rPr>
            <a:t>ください。</a:t>
          </a:r>
          <a:endParaRPr kumimoji="1" lang="en-US" altLang="ja-JP" sz="1200" b="1">
            <a:solidFill>
              <a:srgbClr val="FF0000"/>
            </a:solidFill>
          </a:endParaRPr>
        </a:p>
      </xdr:txBody>
    </xdr:sp>
    <xdr:clientData/>
  </xdr:twoCellAnchor>
  <xdr:twoCellAnchor editAs="oneCell">
    <xdr:from xmlns:xdr="http://schemas.openxmlformats.org/drawingml/2006/spreadsheetDrawing">
      <xdr:col>2</xdr:col>
      <xdr:colOff>333375</xdr:colOff>
      <xdr:row>7</xdr:row>
      <xdr:rowOff>583565</xdr:rowOff>
    </xdr:from>
    <xdr:to xmlns:xdr="http://schemas.openxmlformats.org/drawingml/2006/spreadsheetDrawing">
      <xdr:col>2</xdr:col>
      <xdr:colOff>3524885</xdr:colOff>
      <xdr:row>9</xdr:row>
      <xdr:rowOff>803275</xdr:rowOff>
    </xdr:to>
    <xdr:pic macro="">
      <xdr:nvPicPr>
        <xdr:cNvPr id="2" name="図 1"/>
        <xdr:cNvPicPr>
          <a:picLocks noChangeAspect="1" noChangeArrowheads="1"/>
        </xdr:cNvPicPr>
      </xdr:nvPicPr>
      <xdr:blipFill>
        <a:blip xmlns:r="http://schemas.openxmlformats.org/officeDocument/2006/relationships" r:embed="rId1"/>
        <a:stretch>
          <a:fillRect/>
        </a:stretch>
      </xdr:blipFill>
      <xdr:spPr>
        <a:xfrm>
          <a:off x="2257425" y="3213100"/>
          <a:ext cx="3191510" cy="1877060"/>
        </a:xfrm>
        <a:prstGeom prst="rect">
          <a:avLst/>
        </a:prstGeom>
        <a:noFill/>
      </xdr:spPr>
    </xdr:pic>
    <xdr:clientData/>
  </xdr:twoCellAnchor>
  <xdr:twoCellAnchor>
    <xdr:from xmlns:xdr="http://schemas.openxmlformats.org/drawingml/2006/spreadsheetDrawing">
      <xdr:col>1</xdr:col>
      <xdr:colOff>1257935</xdr:colOff>
      <xdr:row>29</xdr:row>
      <xdr:rowOff>133350</xdr:rowOff>
    </xdr:from>
    <xdr:to xmlns:xdr="http://schemas.openxmlformats.org/drawingml/2006/spreadsheetDrawing">
      <xdr:col>3</xdr:col>
      <xdr:colOff>2378075</xdr:colOff>
      <xdr:row>82</xdr:row>
      <xdr:rowOff>91440</xdr:rowOff>
    </xdr:to>
    <xdr:sp macro="" textlink="">
      <xdr:nvSpPr>
        <xdr:cNvPr id="5" name="正方形/長方形 4"/>
        <xdr:cNvSpPr/>
      </xdr:nvSpPr>
      <xdr:spPr>
        <a:xfrm>
          <a:off x="1553210" y="16736060"/>
          <a:ext cx="6711315" cy="9044940"/>
        </a:xfrm>
        <a:prstGeom prst="rect">
          <a:avLst/>
        </a:prstGeom>
        <a:solidFill>
          <a:schemeClr val="bg1"/>
        </a:solidFill>
        <a:ln w="19050" cap="flat" cmpd="sng" algn="ctr">
          <a:solidFill>
            <a:srgbClr val="FF000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en-US" altLang="ja-JP" sz="1200" b="1">
              <a:solidFill>
                <a:srgbClr val="FF0000"/>
              </a:solidFill>
            </a:rPr>
            <a:t>【</a:t>
          </a:r>
          <a:r>
            <a:rPr kumimoji="1" lang="ja-JP" altLang="en-US" sz="1200" b="1">
              <a:solidFill>
                <a:srgbClr val="FF0000"/>
              </a:solidFill>
            </a:rPr>
            <a:t>早見表検索方法</a:t>
          </a:r>
          <a:r>
            <a:rPr kumimoji="1" lang="en-US" altLang="ja-JP" sz="1200" b="1">
              <a:solidFill>
                <a:srgbClr val="FF0000"/>
              </a:solidFill>
            </a:rPr>
            <a:t>】</a:t>
          </a:r>
        </a:p>
        <a:p>
          <a:pPr algn="l"/>
          <a:r>
            <a:rPr kumimoji="1" lang="ja-JP" altLang="en-US" sz="1200" b="1">
              <a:solidFill>
                <a:srgbClr val="FF0000"/>
              </a:solidFill>
            </a:rPr>
            <a:t>　＜五十音絞り込み＞</a:t>
          </a:r>
          <a:endParaRPr kumimoji="1" lang="en-US" altLang="ja-JP" sz="1200" b="1">
            <a:solidFill>
              <a:srgbClr val="FF0000"/>
            </a:solidFill>
          </a:endParaRPr>
        </a:p>
        <a:p>
          <a:pPr algn="l"/>
          <a:r>
            <a:rPr kumimoji="1" lang="ja-JP" altLang="en-US" sz="1200" b="1">
              <a:solidFill>
                <a:srgbClr val="FF0000"/>
              </a:solidFill>
            </a:rPr>
            <a:t>１．早見表の五十音表記の上部の▼をクリックしてください。</a:t>
          </a:r>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２．下図が表示されたら、（すべて選択）をクリックしてください。（チェックが外れます。）</a:t>
          </a:r>
          <a:endParaRPr kumimoji="1" lang="en-US" altLang="ja-JP" sz="1200" b="1">
            <a:solidFill>
              <a:srgbClr val="FF0000"/>
            </a:solidFill>
          </a:endParaRPr>
        </a:p>
        <a:p>
          <a:pPr algn="l"/>
          <a:r>
            <a:rPr kumimoji="1" lang="ja-JP" altLang="en-US" sz="1200" b="1">
              <a:solidFill>
                <a:srgbClr val="FF0000"/>
              </a:solidFill>
            </a:rPr>
            <a:t>　　　検索したい文字を選択して［</a:t>
          </a:r>
          <a:r>
            <a:rPr kumimoji="1" lang="en-US" altLang="ja-JP" sz="1200" b="1">
              <a:solidFill>
                <a:srgbClr val="FF0000"/>
              </a:solidFill>
            </a:rPr>
            <a:t>OK</a:t>
          </a:r>
          <a:r>
            <a:rPr kumimoji="1" lang="ja-JP" altLang="en-US" sz="1200" b="1">
              <a:solidFill>
                <a:srgbClr val="FF0000"/>
              </a:solidFill>
            </a:rPr>
            <a:t>］ボタンを押下してください。（下図では「か」を検索）</a:t>
          </a:r>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３．「か」から始まる例示のみが表示されます。</a:t>
          </a:r>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４．他の文字を検索する場合は、「か」上記手順を同様に▼をクリック後に検索したい文字を</a:t>
          </a:r>
          <a:endParaRPr kumimoji="1" lang="en-US" altLang="ja-JP" sz="1200" b="1">
            <a:solidFill>
              <a:srgbClr val="FF0000"/>
            </a:solidFill>
          </a:endParaRPr>
        </a:p>
        <a:p>
          <a:pPr algn="l"/>
          <a:r>
            <a:rPr kumimoji="1" lang="ja-JP" altLang="en-US" sz="1200" b="1">
              <a:solidFill>
                <a:srgbClr val="FF0000"/>
              </a:solidFill>
            </a:rPr>
            <a:t>　　選択して［</a:t>
          </a:r>
          <a:r>
            <a:rPr kumimoji="1" lang="en-US" altLang="ja-JP" sz="1200" b="1">
              <a:solidFill>
                <a:srgbClr val="FF0000"/>
              </a:solidFill>
            </a:rPr>
            <a:t>OK</a:t>
          </a:r>
          <a:r>
            <a:rPr kumimoji="1" lang="ja-JP" altLang="en-US" sz="1200" b="1">
              <a:solidFill>
                <a:srgbClr val="FF0000"/>
              </a:solidFill>
            </a:rPr>
            <a:t>］ボタンを押下してください。</a:t>
          </a:r>
          <a:endParaRPr kumimoji="1" lang="en-US" altLang="ja-JP" sz="1200" b="1">
            <a:solidFill>
              <a:srgbClr val="FF0000"/>
            </a:solidFill>
          </a:endParaRPr>
        </a:p>
        <a:p>
          <a:pPr algn="l"/>
          <a:r>
            <a:rPr kumimoji="1" lang="ja-JP" altLang="en-US" sz="1200" b="1">
              <a:solidFill>
                <a:srgbClr val="FF0000"/>
              </a:solidFill>
            </a:rPr>
            <a:t>　　早見表を全て表示する場合は▼をクリックした後に（すべて選択）をクリックして、全ての</a:t>
          </a:r>
          <a:endParaRPr kumimoji="1" lang="en-US" altLang="ja-JP" sz="1200" b="1">
            <a:solidFill>
              <a:srgbClr val="FF0000"/>
            </a:solidFill>
          </a:endParaRPr>
        </a:p>
        <a:p>
          <a:pPr algn="l"/>
          <a:r>
            <a:rPr kumimoji="1" lang="en-US" altLang="ja-JP" sz="1200" b="1">
              <a:solidFill>
                <a:srgbClr val="FF0000"/>
              </a:solidFill>
            </a:rPr>
            <a:t>      </a:t>
          </a:r>
          <a:r>
            <a:rPr kumimoji="1" lang="ja-JP" altLang="en-US" sz="1200" b="1">
              <a:solidFill>
                <a:srgbClr val="FF0000"/>
              </a:solidFill>
            </a:rPr>
            <a:t>文字にチェックが入った状態で［</a:t>
          </a:r>
          <a:r>
            <a:rPr kumimoji="1" lang="en-US" altLang="ja-JP" sz="1200" b="1">
              <a:solidFill>
                <a:srgbClr val="FF0000"/>
              </a:solidFill>
            </a:rPr>
            <a:t>OK</a:t>
          </a:r>
          <a:r>
            <a:rPr kumimoji="1" lang="ja-JP" altLang="en-US" sz="1200" b="1">
              <a:solidFill>
                <a:srgbClr val="FF0000"/>
              </a:solidFill>
            </a:rPr>
            <a:t>］ボタンを押下してください。</a:t>
          </a:r>
          <a:endParaRPr kumimoji="1" lang="en-US" altLang="ja-JP" sz="1200" b="1">
            <a:solidFill>
              <a:srgbClr val="FF0000"/>
            </a:solidFill>
          </a:endParaRPr>
        </a:p>
        <a:p>
          <a:pPr algn="l"/>
          <a:endParaRPr kumimoji="1" lang="en-US" altLang="ja-JP" sz="1200" b="1">
            <a:solidFill>
              <a:srgbClr val="FF0000"/>
            </a:solidFill>
          </a:endParaRPr>
        </a:p>
        <a:p>
          <a:pPr algn="l"/>
          <a:r>
            <a:rPr kumimoji="1" lang="en-US" altLang="ja-JP" sz="1200" b="1">
              <a:solidFill>
                <a:srgbClr val="FF0000"/>
              </a:solidFill>
            </a:rPr>
            <a:t>※</a:t>
          </a:r>
          <a:r>
            <a:rPr kumimoji="1" lang="ja-JP" altLang="en-US" sz="1200" b="1">
              <a:solidFill>
                <a:srgbClr val="FF0000"/>
              </a:solidFill>
            </a:rPr>
            <a:t>五十音検索と同様に「区分」の▼をクリックすると区分ごとに例示を表示することも可能です。</a:t>
          </a:r>
          <a:endParaRPr kumimoji="1" lang="en-US" altLang="ja-JP" sz="1200" b="1">
            <a:solidFill>
              <a:srgbClr val="FF0000"/>
            </a:solidFill>
          </a:endParaRPr>
        </a:p>
        <a:p>
          <a:pPr algn="l"/>
          <a:r>
            <a:rPr kumimoji="1" lang="ja-JP" altLang="en-US" sz="1200" b="1">
              <a:solidFill>
                <a:srgbClr val="FF0000"/>
              </a:solidFill>
            </a:rPr>
            <a:t>　また文字や区分は複数選択して表示することもできます。</a:t>
          </a:r>
          <a:endParaRPr kumimoji="1" lang="en-US" altLang="ja-JP" sz="1200" b="1">
            <a:solidFill>
              <a:srgbClr val="FF0000"/>
            </a:solidFill>
          </a:endParaRPr>
        </a:p>
      </xdr:txBody>
    </xdr:sp>
    <xdr:clientData/>
  </xdr:twoCellAnchor>
  <xdr:twoCellAnchor editAs="oneCell">
    <xdr:from xmlns:xdr="http://schemas.openxmlformats.org/drawingml/2006/spreadsheetDrawing">
      <xdr:col>1</xdr:col>
      <xdr:colOff>1562100</xdr:colOff>
      <xdr:row>33</xdr:row>
      <xdr:rowOff>152400</xdr:rowOff>
    </xdr:from>
    <xdr:to xmlns:xdr="http://schemas.openxmlformats.org/drawingml/2006/spreadsheetDrawing">
      <xdr:col>2</xdr:col>
      <xdr:colOff>1905635</xdr:colOff>
      <xdr:row>38</xdr:row>
      <xdr:rowOff>65405</xdr:rowOff>
    </xdr:to>
    <xdr:pic macro="">
      <xdr:nvPicPr>
        <xdr:cNvPr id="6" name="図 5"/>
        <xdr:cNvPicPr>
          <a:picLocks noChangeAspect="1" noChangeArrowheads="1"/>
        </xdr:cNvPicPr>
      </xdr:nvPicPr>
      <xdr:blipFill>
        <a:blip xmlns:r="http://schemas.openxmlformats.org/officeDocument/2006/relationships" r:embed="rId2"/>
        <a:stretch>
          <a:fillRect/>
        </a:stretch>
      </xdr:blipFill>
      <xdr:spPr>
        <a:xfrm>
          <a:off x="1857375" y="17440910"/>
          <a:ext cx="1972310" cy="770255"/>
        </a:xfrm>
        <a:prstGeom prst="rect">
          <a:avLst/>
        </a:prstGeom>
        <a:noFill/>
        <a:ln>
          <a:solidFill>
            <a:sysClr val="windowText" lastClr="000000"/>
          </a:solidFill>
        </a:ln>
      </xdr:spPr>
    </xdr:pic>
    <xdr:clientData/>
  </xdr:twoCellAnchor>
  <xdr:twoCellAnchor>
    <xdr:from xmlns:xdr="http://schemas.openxmlformats.org/drawingml/2006/spreadsheetDrawing">
      <xdr:col>2</xdr:col>
      <xdr:colOff>77470</xdr:colOff>
      <xdr:row>33</xdr:row>
      <xdr:rowOff>66675</xdr:rowOff>
    </xdr:from>
    <xdr:to xmlns:xdr="http://schemas.openxmlformats.org/drawingml/2006/spreadsheetDrawing">
      <xdr:col>2</xdr:col>
      <xdr:colOff>1735455</xdr:colOff>
      <xdr:row>35</xdr:row>
      <xdr:rowOff>19050</xdr:rowOff>
    </xdr:to>
    <xdr:cxnSp macro="">
      <xdr:nvCxnSpPr>
        <xdr:cNvPr id="9" name="直線矢印コネクタ 8"/>
        <xdr:cNvCxnSpPr/>
      </xdr:nvCxnSpPr>
      <xdr:spPr>
        <a:xfrm flipH="1">
          <a:off x="2001520" y="17355185"/>
          <a:ext cx="1657985" cy="295275"/>
        </a:xfrm>
        <a:prstGeom prst="straightConnector1">
          <a:avLst/>
        </a:prstGeom>
        <a:solidFill>
          <a:srgbClr xmlns:mc="http://schemas.openxmlformats.org/markup-compatibility/2006" xmlns:a14="http://schemas.microsoft.com/office/drawing/2010/main" val="FFFFFF" a14:legacySpreadsheetColorIndex="9" mc:Ignorable="a14"/>
        </a:solidFill>
        <a:ln w="19050" cap="flat" cmpd="sng" algn="ctr">
          <a:solidFill>
            <a:srgbClr val="FF0000"/>
          </a:solidFill>
          <a:prstDash val="solid"/>
          <a:round/>
          <a:headEnd type="none" w="med" len="med"/>
          <a:tailEnd type="triangle"/>
        </a:ln>
        <a:effectLst/>
      </xdr:spPr>
    </xdr:cxnSp>
    <xdr:clientData/>
  </xdr:twoCellAnchor>
  <xdr:twoCellAnchor editAs="oneCell">
    <xdr:from xmlns:xdr="http://schemas.openxmlformats.org/drawingml/2006/spreadsheetDrawing">
      <xdr:col>1</xdr:col>
      <xdr:colOff>1428115</xdr:colOff>
      <xdr:row>41</xdr:row>
      <xdr:rowOff>86360</xdr:rowOff>
    </xdr:from>
    <xdr:to xmlns:xdr="http://schemas.openxmlformats.org/drawingml/2006/spreadsheetDrawing">
      <xdr:col>2</xdr:col>
      <xdr:colOff>1638300</xdr:colOff>
      <xdr:row>57</xdr:row>
      <xdr:rowOff>47625</xdr:rowOff>
    </xdr:to>
    <xdr:pic macro="">
      <xdr:nvPicPr>
        <xdr:cNvPr id="13" name="図 12"/>
        <xdr:cNvPicPr>
          <a:picLocks noChangeAspect="1" noChangeArrowheads="1"/>
        </xdr:cNvPicPr>
      </xdr:nvPicPr>
      <xdr:blipFill>
        <a:blip xmlns:r="http://schemas.openxmlformats.org/officeDocument/2006/relationships" r:embed="rId3"/>
        <a:stretch>
          <a:fillRect/>
        </a:stretch>
      </xdr:blipFill>
      <xdr:spPr>
        <a:xfrm>
          <a:off x="1723390" y="18746470"/>
          <a:ext cx="1838960" cy="2704465"/>
        </a:xfrm>
        <a:prstGeom prst="rect">
          <a:avLst/>
        </a:prstGeom>
        <a:noFill/>
        <a:ln>
          <a:solidFill>
            <a:sysClr val="windowText" lastClr="000000"/>
          </a:solidFill>
        </a:ln>
      </xdr:spPr>
    </xdr:pic>
    <xdr:clientData/>
  </xdr:twoCellAnchor>
  <xdr:twoCellAnchor editAs="oneCell">
    <xdr:from xmlns:xdr="http://schemas.openxmlformats.org/drawingml/2006/spreadsheetDrawing">
      <xdr:col>2</xdr:col>
      <xdr:colOff>1874520</xdr:colOff>
      <xdr:row>41</xdr:row>
      <xdr:rowOff>95250</xdr:rowOff>
    </xdr:from>
    <xdr:to xmlns:xdr="http://schemas.openxmlformats.org/drawingml/2006/spreadsheetDrawing">
      <xdr:col>2</xdr:col>
      <xdr:colOff>3563620</xdr:colOff>
      <xdr:row>57</xdr:row>
      <xdr:rowOff>73025</xdr:rowOff>
    </xdr:to>
    <xdr:pic macro="">
      <xdr:nvPicPr>
        <xdr:cNvPr id="14" name="図 13"/>
        <xdr:cNvPicPr>
          <a:picLocks noChangeAspect="1" noChangeArrowheads="1"/>
        </xdr:cNvPicPr>
      </xdr:nvPicPr>
      <xdr:blipFill>
        <a:blip xmlns:r="http://schemas.openxmlformats.org/officeDocument/2006/relationships" r:embed="rId4"/>
        <a:stretch>
          <a:fillRect/>
        </a:stretch>
      </xdr:blipFill>
      <xdr:spPr>
        <a:xfrm>
          <a:off x="3798570" y="18755360"/>
          <a:ext cx="1689100" cy="2720975"/>
        </a:xfrm>
        <a:prstGeom prst="rect">
          <a:avLst/>
        </a:prstGeom>
        <a:noFill/>
        <a:ln>
          <a:solidFill>
            <a:sysClr val="windowText" lastClr="000000"/>
          </a:solidFill>
        </a:ln>
      </xdr:spPr>
    </xdr:pic>
    <xdr:clientData/>
  </xdr:twoCellAnchor>
  <xdr:twoCellAnchor editAs="oneCell">
    <xdr:from xmlns:xdr="http://schemas.openxmlformats.org/drawingml/2006/spreadsheetDrawing">
      <xdr:col>2</xdr:col>
      <xdr:colOff>3935095</xdr:colOff>
      <xdr:row>41</xdr:row>
      <xdr:rowOff>84455</xdr:rowOff>
    </xdr:from>
    <xdr:to xmlns:xdr="http://schemas.openxmlformats.org/drawingml/2006/spreadsheetDrawing">
      <xdr:col>3</xdr:col>
      <xdr:colOff>1800860</xdr:colOff>
      <xdr:row>57</xdr:row>
      <xdr:rowOff>71120</xdr:rowOff>
    </xdr:to>
    <xdr:pic macro="">
      <xdr:nvPicPr>
        <xdr:cNvPr id="15" name="図 14"/>
        <xdr:cNvPicPr>
          <a:picLocks noChangeAspect="1" noChangeArrowheads="1"/>
        </xdr:cNvPicPr>
      </xdr:nvPicPr>
      <xdr:blipFill>
        <a:blip xmlns:r="http://schemas.openxmlformats.org/officeDocument/2006/relationships" r:embed="rId5"/>
        <a:stretch>
          <a:fillRect/>
        </a:stretch>
      </xdr:blipFill>
      <xdr:spPr>
        <a:xfrm>
          <a:off x="5859145" y="18744565"/>
          <a:ext cx="1828165" cy="2729865"/>
        </a:xfrm>
        <a:prstGeom prst="rect">
          <a:avLst/>
        </a:prstGeom>
        <a:noFill/>
        <a:ln>
          <a:solidFill>
            <a:sysClr val="windowText" lastClr="000000"/>
          </a:solidFill>
        </a:ln>
      </xdr:spPr>
    </xdr:pic>
    <xdr:clientData/>
  </xdr:twoCellAnchor>
  <xdr:twoCellAnchor editAs="oneCell">
    <xdr:from xmlns:xdr="http://schemas.openxmlformats.org/drawingml/2006/spreadsheetDrawing">
      <xdr:col>2</xdr:col>
      <xdr:colOff>3810</xdr:colOff>
      <xdr:row>60</xdr:row>
      <xdr:rowOff>118110</xdr:rowOff>
    </xdr:from>
    <xdr:to xmlns:xdr="http://schemas.openxmlformats.org/drawingml/2006/spreadsheetDrawing">
      <xdr:col>2</xdr:col>
      <xdr:colOff>1828165</xdr:colOff>
      <xdr:row>69</xdr:row>
      <xdr:rowOff>110490</xdr:rowOff>
    </xdr:to>
    <xdr:pic macro="">
      <xdr:nvPicPr>
        <xdr:cNvPr id="16" name="図 15"/>
        <xdr:cNvPicPr>
          <a:picLocks noChangeAspect="1" noChangeArrowheads="1"/>
        </xdr:cNvPicPr>
      </xdr:nvPicPr>
      <xdr:blipFill>
        <a:blip xmlns:r="http://schemas.openxmlformats.org/officeDocument/2006/relationships" r:embed="rId6"/>
        <a:stretch>
          <a:fillRect/>
        </a:stretch>
      </xdr:blipFill>
      <xdr:spPr>
        <a:xfrm>
          <a:off x="1927860" y="22035770"/>
          <a:ext cx="1824355" cy="1535430"/>
        </a:xfrm>
        <a:prstGeom prst="rect">
          <a:avLst/>
        </a:prstGeom>
        <a:noFill/>
        <a:ln>
          <a:solidFill>
            <a:sysClr val="windowText" lastClr="000000"/>
          </a:solidFill>
        </a:ln>
      </xdr:spPr>
    </xdr:pic>
    <xdr:clientData/>
  </xdr:twoCellAnchor>
  <xdr:twoCellAnchor>
    <xdr:from xmlns:xdr="http://schemas.openxmlformats.org/drawingml/2006/spreadsheetDrawing">
      <xdr:col>3</xdr:col>
      <xdr:colOff>2529840</xdr:colOff>
      <xdr:row>29</xdr:row>
      <xdr:rowOff>125730</xdr:rowOff>
    </xdr:from>
    <xdr:to xmlns:xdr="http://schemas.openxmlformats.org/drawingml/2006/spreadsheetDrawing">
      <xdr:col>7</xdr:col>
      <xdr:colOff>350520</xdr:colOff>
      <xdr:row>112</xdr:row>
      <xdr:rowOff>15240</xdr:rowOff>
    </xdr:to>
    <xdr:sp macro="" textlink="">
      <xdr:nvSpPr>
        <xdr:cNvPr id="11" name="正方形/長方形 10"/>
        <xdr:cNvSpPr/>
      </xdr:nvSpPr>
      <xdr:spPr>
        <a:xfrm>
          <a:off x="8416290" y="16728440"/>
          <a:ext cx="6364605" cy="14119860"/>
        </a:xfrm>
        <a:prstGeom prst="rect">
          <a:avLst/>
        </a:prstGeom>
        <a:solidFill>
          <a:schemeClr val="bg1"/>
        </a:solidFill>
        <a:ln w="19050" cap="flat" cmpd="sng" algn="ctr">
          <a:solidFill>
            <a:srgbClr val="FF0000"/>
          </a:solidFill>
          <a:prstDash val="solid"/>
          <a:round/>
          <a:headEnd type="none" w="med" len="med"/>
          <a:tailEnd type="none" w="med" len="med"/>
        </a:ln>
        <a:effectLst>
          <a:outerShdw blurRad="50800" dist="38100" dir="2700000" algn="tl" rotWithShape="0">
            <a:prstClr val="black">
              <a:alpha val="40000"/>
            </a:prstClr>
          </a:outerShdw>
        </a:effectLst>
      </xdr:spPr>
      <xdr:txBody>
        <a:bodyPr vertOverflow="clip" horzOverflow="clip" wrap="square" lIns="18288" tIns="0" rIns="0" bIns="0" rtlCol="0" anchor="t" upright="1"/>
        <a:lstStyle/>
        <a:p>
          <a:pPr algn="l"/>
          <a:r>
            <a:rPr kumimoji="1" lang="en-US" altLang="ja-JP" sz="1200" b="1">
              <a:solidFill>
                <a:srgbClr val="FF0000"/>
              </a:solidFill>
            </a:rPr>
            <a:t>【</a:t>
          </a:r>
          <a:r>
            <a:rPr kumimoji="1" lang="ja-JP" altLang="en-US" sz="1200" b="1">
              <a:solidFill>
                <a:srgbClr val="FF0000"/>
              </a:solidFill>
            </a:rPr>
            <a:t>早見表検索方法</a:t>
          </a:r>
          <a:r>
            <a:rPr kumimoji="1" lang="en-US" altLang="ja-JP" sz="1200" b="1">
              <a:solidFill>
                <a:srgbClr val="FF0000"/>
              </a:solidFill>
            </a:rPr>
            <a:t>】</a:t>
          </a:r>
        </a:p>
        <a:p>
          <a:pPr algn="l"/>
          <a:r>
            <a:rPr kumimoji="1" lang="ja-JP" altLang="en-US" sz="1200" b="1">
              <a:solidFill>
                <a:srgbClr val="FF0000"/>
              </a:solidFill>
            </a:rPr>
            <a:t>　＜例示の複数キーワード検索＞</a:t>
          </a:r>
          <a:endParaRPr kumimoji="1" lang="en-US" altLang="ja-JP" sz="1200" b="1">
            <a:solidFill>
              <a:srgbClr val="FF0000"/>
            </a:solidFill>
          </a:endParaRPr>
        </a:p>
        <a:p>
          <a:pPr algn="l"/>
          <a:r>
            <a:rPr kumimoji="1" lang="ja-JP" altLang="en-US" sz="1200" b="1">
              <a:solidFill>
                <a:srgbClr val="FF0000"/>
              </a:solidFill>
            </a:rPr>
            <a:t>１．早見表の例示部の▼をクリック［テキストフィルタ］⇒［指定の値を含む（</a:t>
          </a:r>
          <a:r>
            <a:rPr kumimoji="1" lang="en-US" altLang="ja-JP" sz="1200" b="1">
              <a:solidFill>
                <a:srgbClr val="FF0000"/>
              </a:solidFill>
            </a:rPr>
            <a:t>A</a:t>
          </a:r>
          <a:r>
            <a:rPr kumimoji="1" lang="ja-JP" altLang="en-US" sz="1200" b="1">
              <a:solidFill>
                <a:srgbClr val="FF0000"/>
              </a:solidFill>
            </a:rPr>
            <a:t>）］を</a:t>
          </a:r>
          <a:endParaRPr kumimoji="1" lang="en-US" altLang="ja-JP" sz="1200" b="1">
            <a:solidFill>
              <a:srgbClr val="FF0000"/>
            </a:solidFill>
          </a:endParaRPr>
        </a:p>
        <a:p>
          <a:pPr algn="l"/>
          <a:r>
            <a:rPr kumimoji="1" lang="ja-JP" altLang="en-US" sz="1200" b="1">
              <a:solidFill>
                <a:srgbClr val="FF0000"/>
              </a:solidFill>
            </a:rPr>
            <a:t>　　クリックしてください。</a:t>
          </a:r>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２．オートフィルターオプションが表示されます。</a:t>
          </a:r>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３．検索したい文字列を入力して　［</a:t>
          </a:r>
          <a:r>
            <a:rPr kumimoji="1" lang="en-US" altLang="ja-JP" sz="1200" b="1">
              <a:solidFill>
                <a:srgbClr val="FF0000"/>
              </a:solidFill>
            </a:rPr>
            <a:t>OR</a:t>
          </a:r>
          <a:r>
            <a:rPr kumimoji="1" lang="ja-JP" altLang="en-US" sz="1200" b="1">
              <a:solidFill>
                <a:srgbClr val="FF0000"/>
              </a:solidFill>
            </a:rPr>
            <a:t>（</a:t>
          </a:r>
          <a:r>
            <a:rPr kumimoji="1" lang="en-US" altLang="ja-JP" sz="1200" b="1">
              <a:solidFill>
                <a:srgbClr val="FF0000"/>
              </a:solidFill>
            </a:rPr>
            <a:t>O</a:t>
          </a:r>
          <a:r>
            <a:rPr kumimoji="1" lang="ja-JP" altLang="en-US" sz="1200" b="1">
              <a:solidFill>
                <a:srgbClr val="FF0000"/>
              </a:solidFill>
            </a:rPr>
            <a:t>）］を選択、二つ目の検索したい</a:t>
          </a:r>
          <a:endParaRPr kumimoji="1" lang="en-US" altLang="ja-JP" sz="1200" b="1">
            <a:solidFill>
              <a:srgbClr val="FF0000"/>
            </a:solidFill>
          </a:endParaRPr>
        </a:p>
        <a:p>
          <a:pPr algn="l"/>
          <a:r>
            <a:rPr kumimoji="1" lang="ja-JP" altLang="en-US" sz="1200" b="1">
              <a:solidFill>
                <a:srgbClr val="FF0000"/>
              </a:solidFill>
            </a:rPr>
            <a:t>　　文字列を入力後に［を含む］を選択して［</a:t>
          </a:r>
          <a:r>
            <a:rPr kumimoji="1" lang="en-US" altLang="ja-JP" sz="1200" b="1">
              <a:solidFill>
                <a:srgbClr val="FF0000"/>
              </a:solidFill>
            </a:rPr>
            <a:t>OK</a:t>
          </a:r>
          <a:r>
            <a:rPr kumimoji="1" lang="ja-JP" altLang="en-US" sz="1200" b="1">
              <a:solidFill>
                <a:srgbClr val="FF0000"/>
              </a:solidFill>
            </a:rPr>
            <a:t>］をクリックすると指定された</a:t>
          </a:r>
          <a:endParaRPr kumimoji="1" lang="en-US" altLang="ja-JP" sz="1200" b="1">
            <a:solidFill>
              <a:srgbClr val="FF0000"/>
            </a:solidFill>
          </a:endParaRPr>
        </a:p>
        <a:p>
          <a:pPr algn="l"/>
          <a:r>
            <a:rPr kumimoji="1" lang="ja-JP" altLang="en-US" sz="1200" b="1">
              <a:solidFill>
                <a:srgbClr val="FF0000"/>
              </a:solidFill>
            </a:rPr>
            <a:t>　　文字列が含まれる行が表示されます。</a:t>
          </a:r>
          <a:endParaRPr kumimoji="1" lang="en-US" altLang="ja-JP" sz="1200" b="1">
            <a:solidFill>
              <a:srgbClr val="FF0000"/>
            </a:solidFill>
          </a:endParaRPr>
        </a:p>
        <a:p>
          <a:pPr algn="l"/>
          <a:r>
            <a:rPr kumimoji="1" lang="ja-JP" altLang="en-US" sz="1200" b="1">
              <a:solidFill>
                <a:srgbClr val="FF0000"/>
              </a:solidFill>
            </a:rPr>
            <a:t>　　下の例では［申請］と［手当］が含まれる行を抽出することができます。</a:t>
          </a:r>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４．フィルタを解除したい場合は、</a:t>
          </a:r>
          <a:r>
            <a:rPr kumimoji="1" lang="ja-JP" altLang="ja-JP" sz="1100" b="1">
              <a:solidFill>
                <a:srgbClr val="FF0000"/>
              </a:solidFill>
              <a:effectLst/>
              <a:latin typeface="+mn-lt"/>
              <a:ea typeface="+mn-ea"/>
              <a:cs typeface="+mn-cs"/>
            </a:rPr>
            <a:t>例示部の▼をクリック</a:t>
          </a:r>
          <a:r>
            <a:rPr kumimoji="1" lang="ja-JP" altLang="en-US" sz="1100" b="1">
              <a:solidFill>
                <a:srgbClr val="FF0000"/>
              </a:solidFill>
              <a:effectLst/>
              <a:latin typeface="+mn-lt"/>
              <a:ea typeface="+mn-ea"/>
              <a:cs typeface="+mn-cs"/>
            </a:rPr>
            <a:t>して［すべて選択］を</a:t>
          </a:r>
          <a:endParaRPr kumimoji="1" lang="en-US" altLang="ja-JP" sz="1100" b="1">
            <a:solidFill>
              <a:srgbClr val="FF0000"/>
            </a:solidFill>
            <a:effectLst/>
            <a:latin typeface="+mn-lt"/>
            <a:ea typeface="+mn-ea"/>
            <a:cs typeface="+mn-cs"/>
          </a:endParaRPr>
        </a:p>
        <a:p>
          <a:pPr algn="l"/>
          <a:r>
            <a:rPr kumimoji="1" lang="ja-JP" altLang="en-US" sz="1100" b="1">
              <a:solidFill>
                <a:srgbClr val="FF0000"/>
              </a:solidFill>
              <a:effectLst/>
              <a:latin typeface="+mn-lt"/>
              <a:ea typeface="+mn-ea"/>
              <a:cs typeface="+mn-cs"/>
            </a:rPr>
            <a:t>　　クリックしてから［</a:t>
          </a:r>
          <a:r>
            <a:rPr kumimoji="1" lang="en-US" altLang="ja-JP" sz="1100" b="1">
              <a:solidFill>
                <a:srgbClr val="FF0000"/>
              </a:solidFill>
              <a:effectLst/>
              <a:latin typeface="+mn-lt"/>
              <a:ea typeface="+mn-ea"/>
              <a:cs typeface="+mn-cs"/>
            </a:rPr>
            <a:t>OK</a:t>
          </a:r>
          <a:r>
            <a:rPr kumimoji="1" lang="ja-JP" altLang="en-US" sz="1100" b="1">
              <a:solidFill>
                <a:srgbClr val="FF0000"/>
              </a:solidFill>
              <a:effectLst/>
              <a:latin typeface="+mn-lt"/>
              <a:ea typeface="+mn-ea"/>
              <a:cs typeface="+mn-cs"/>
            </a:rPr>
            <a:t>］をクリックするとすべての行が再表示されます。</a:t>
          </a:r>
          <a:endParaRPr kumimoji="1" lang="en-US" altLang="ja-JP" sz="1200" b="1">
            <a:solidFill>
              <a:srgbClr val="FF0000"/>
            </a:solidFill>
          </a:endParaRPr>
        </a:p>
      </xdr:txBody>
    </xdr:sp>
    <xdr:clientData/>
  </xdr:twoCellAnchor>
  <xdr:twoCellAnchor editAs="oneCell">
    <xdr:from xmlns:xdr="http://schemas.openxmlformats.org/drawingml/2006/spreadsheetDrawing">
      <xdr:col>3</xdr:col>
      <xdr:colOff>2827655</xdr:colOff>
      <xdr:row>36</xdr:row>
      <xdr:rowOff>99060</xdr:rowOff>
    </xdr:from>
    <xdr:to xmlns:xdr="http://schemas.openxmlformats.org/drawingml/2006/spreadsheetDrawing">
      <xdr:col>6</xdr:col>
      <xdr:colOff>465455</xdr:colOff>
      <xdr:row>53</xdr:row>
      <xdr:rowOff>121920</xdr:rowOff>
    </xdr:to>
    <xdr:pic macro="">
      <xdr:nvPicPr>
        <xdr:cNvPr id="12" name="図 11"/>
        <xdr:cNvPicPr>
          <a:picLocks noChangeAspect="1" noChangeArrowheads="1"/>
        </xdr:cNvPicPr>
      </xdr:nvPicPr>
      <xdr:blipFill>
        <a:blip xmlns:r="http://schemas.openxmlformats.org/officeDocument/2006/relationships" r:embed="rId7"/>
        <a:stretch>
          <a:fillRect/>
        </a:stretch>
      </xdr:blipFill>
      <xdr:spPr>
        <a:xfrm>
          <a:off x="8714105" y="17901920"/>
          <a:ext cx="5495925" cy="2937510"/>
        </a:xfrm>
        <a:prstGeom prst="rect">
          <a:avLst/>
        </a:prstGeom>
        <a:noFill/>
      </xdr:spPr>
    </xdr:pic>
    <xdr:clientData/>
  </xdr:twoCellAnchor>
  <xdr:twoCellAnchor>
    <xdr:from xmlns:xdr="http://schemas.openxmlformats.org/drawingml/2006/spreadsheetDrawing">
      <xdr:col>4</xdr:col>
      <xdr:colOff>266700</xdr:colOff>
      <xdr:row>36</xdr:row>
      <xdr:rowOff>53340</xdr:rowOff>
    </xdr:from>
    <xdr:to xmlns:xdr="http://schemas.openxmlformats.org/drawingml/2006/spreadsheetDrawing">
      <xdr:col>4</xdr:col>
      <xdr:colOff>563880</xdr:colOff>
      <xdr:row>37</xdr:row>
      <xdr:rowOff>91440</xdr:rowOff>
    </xdr:to>
    <xdr:sp macro="" textlink="">
      <xdr:nvSpPr>
        <xdr:cNvPr id="4" name="正方形/長方形 3"/>
        <xdr:cNvSpPr/>
      </xdr:nvSpPr>
      <xdr:spPr>
        <a:xfrm>
          <a:off x="12639675" y="17856200"/>
          <a:ext cx="297180" cy="209550"/>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xdr:col>
      <xdr:colOff>4615815</xdr:colOff>
      <xdr:row>41</xdr:row>
      <xdr:rowOff>121920</xdr:rowOff>
    </xdr:from>
    <xdr:to xmlns:xdr="http://schemas.openxmlformats.org/drawingml/2006/spreadsheetDrawing">
      <xdr:col>4</xdr:col>
      <xdr:colOff>495300</xdr:colOff>
      <xdr:row>42</xdr:row>
      <xdr:rowOff>160020</xdr:rowOff>
    </xdr:to>
    <xdr:sp macro="" textlink="">
      <xdr:nvSpPr>
        <xdr:cNvPr id="17" name="正方形/長方形 16"/>
        <xdr:cNvSpPr/>
      </xdr:nvSpPr>
      <xdr:spPr>
        <a:xfrm>
          <a:off x="10502265" y="18782030"/>
          <a:ext cx="2366010" cy="209550"/>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xdr:col>
      <xdr:colOff>464820</xdr:colOff>
      <xdr:row>45</xdr:row>
      <xdr:rowOff>83820</xdr:rowOff>
    </xdr:from>
    <xdr:to xmlns:xdr="http://schemas.openxmlformats.org/drawingml/2006/spreadsheetDrawing">
      <xdr:col>6</xdr:col>
      <xdr:colOff>495300</xdr:colOff>
      <xdr:row>46</xdr:row>
      <xdr:rowOff>129540</xdr:rowOff>
    </xdr:to>
    <xdr:sp macro="" textlink="">
      <xdr:nvSpPr>
        <xdr:cNvPr id="18" name="正方形/長方形 17"/>
        <xdr:cNvSpPr/>
      </xdr:nvSpPr>
      <xdr:spPr>
        <a:xfrm>
          <a:off x="12837795" y="19429730"/>
          <a:ext cx="1402080" cy="217170"/>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mlns:xdr="http://schemas.openxmlformats.org/drawingml/2006/spreadsheetDrawing">
      <xdr:col>3</xdr:col>
      <xdr:colOff>2821305</xdr:colOff>
      <xdr:row>57</xdr:row>
      <xdr:rowOff>46355</xdr:rowOff>
    </xdr:from>
    <xdr:to xmlns:xdr="http://schemas.openxmlformats.org/drawingml/2006/spreadsheetDrawing">
      <xdr:col>6</xdr:col>
      <xdr:colOff>441960</xdr:colOff>
      <xdr:row>66</xdr:row>
      <xdr:rowOff>137160</xdr:rowOff>
    </xdr:to>
    <xdr:pic macro="">
      <xdr:nvPicPr>
        <xdr:cNvPr id="19" name="図 18"/>
        <xdr:cNvPicPr>
          <a:picLocks noChangeAspect="1" noChangeArrowheads="1"/>
        </xdr:cNvPicPr>
      </xdr:nvPicPr>
      <xdr:blipFill>
        <a:blip xmlns:r="http://schemas.openxmlformats.org/officeDocument/2006/relationships" r:embed="rId8"/>
        <a:stretch>
          <a:fillRect/>
        </a:stretch>
      </xdr:blipFill>
      <xdr:spPr>
        <a:xfrm>
          <a:off x="8707755" y="21449665"/>
          <a:ext cx="5478780" cy="1633855"/>
        </a:xfrm>
        <a:prstGeom prst="rect">
          <a:avLst/>
        </a:prstGeom>
        <a:noFill/>
      </xdr:spPr>
    </xdr:pic>
    <xdr:clientData/>
  </xdr:twoCellAnchor>
  <xdr:twoCellAnchor editAs="oneCell">
    <xdr:from xmlns:xdr="http://schemas.openxmlformats.org/drawingml/2006/spreadsheetDrawing">
      <xdr:col>3</xdr:col>
      <xdr:colOff>2910205</xdr:colOff>
      <xdr:row>73</xdr:row>
      <xdr:rowOff>0</xdr:rowOff>
    </xdr:from>
    <xdr:to xmlns:xdr="http://schemas.openxmlformats.org/drawingml/2006/spreadsheetDrawing">
      <xdr:col>7</xdr:col>
      <xdr:colOff>31750</xdr:colOff>
      <xdr:row>82</xdr:row>
      <xdr:rowOff>106680</xdr:rowOff>
    </xdr:to>
    <xdr:pic macro="">
      <xdr:nvPicPr>
        <xdr:cNvPr id="20" name="図 19"/>
        <xdr:cNvPicPr>
          <a:picLocks noChangeAspect="1" noChangeArrowheads="1"/>
        </xdr:cNvPicPr>
      </xdr:nvPicPr>
      <xdr:blipFill>
        <a:blip xmlns:r="http://schemas.openxmlformats.org/officeDocument/2006/relationships" r:embed="rId9"/>
        <a:stretch>
          <a:fillRect/>
        </a:stretch>
      </xdr:blipFill>
      <xdr:spPr>
        <a:xfrm>
          <a:off x="8796655" y="24146510"/>
          <a:ext cx="5665470" cy="1649730"/>
        </a:xfrm>
        <a:prstGeom prst="rect">
          <a:avLst/>
        </a:prstGeom>
        <a:noFill/>
      </xdr:spPr>
    </xdr:pic>
    <xdr:clientData/>
  </xdr:twoCellAnchor>
  <xdr:twoCellAnchor>
    <xdr:from xmlns:xdr="http://schemas.openxmlformats.org/drawingml/2006/spreadsheetDrawing">
      <xdr:col>3</xdr:col>
      <xdr:colOff>3107055</xdr:colOff>
      <xdr:row>75</xdr:row>
      <xdr:rowOff>121920</xdr:rowOff>
    </xdr:from>
    <xdr:to xmlns:xdr="http://schemas.openxmlformats.org/drawingml/2006/spreadsheetDrawing">
      <xdr:col>3</xdr:col>
      <xdr:colOff>3582670</xdr:colOff>
      <xdr:row>76</xdr:row>
      <xdr:rowOff>152400</xdr:rowOff>
    </xdr:to>
    <xdr:sp macro="" textlink="">
      <xdr:nvSpPr>
        <xdr:cNvPr id="22" name="正方形/長方形 21"/>
        <xdr:cNvSpPr/>
      </xdr:nvSpPr>
      <xdr:spPr>
        <a:xfrm>
          <a:off x="8993505" y="24611330"/>
          <a:ext cx="475615" cy="201930"/>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xdr:col>
      <xdr:colOff>3639820</xdr:colOff>
      <xdr:row>76</xdr:row>
      <xdr:rowOff>114300</xdr:rowOff>
    </xdr:from>
    <xdr:to xmlns:xdr="http://schemas.openxmlformats.org/drawingml/2006/spreadsheetDrawing">
      <xdr:col>3</xdr:col>
      <xdr:colOff>4184650</xdr:colOff>
      <xdr:row>78</xdr:row>
      <xdr:rowOff>7620</xdr:rowOff>
    </xdr:to>
    <xdr:sp macro="" textlink="">
      <xdr:nvSpPr>
        <xdr:cNvPr id="26" name="正方形/長方形 25"/>
        <xdr:cNvSpPr/>
      </xdr:nvSpPr>
      <xdr:spPr>
        <a:xfrm>
          <a:off x="9526270" y="24775160"/>
          <a:ext cx="544830" cy="236220"/>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xdr:col>
      <xdr:colOff>3094355</xdr:colOff>
      <xdr:row>77</xdr:row>
      <xdr:rowOff>114300</xdr:rowOff>
    </xdr:from>
    <xdr:to xmlns:xdr="http://schemas.openxmlformats.org/drawingml/2006/spreadsheetDrawing">
      <xdr:col>3</xdr:col>
      <xdr:colOff>3589020</xdr:colOff>
      <xdr:row>79</xdr:row>
      <xdr:rowOff>0</xdr:rowOff>
    </xdr:to>
    <xdr:sp macro="" textlink="">
      <xdr:nvSpPr>
        <xdr:cNvPr id="27" name="正方形/長方形 26"/>
        <xdr:cNvSpPr/>
      </xdr:nvSpPr>
      <xdr:spPr>
        <a:xfrm>
          <a:off x="8980805" y="24946610"/>
          <a:ext cx="494665" cy="228600"/>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5</xdr:col>
      <xdr:colOff>563880</xdr:colOff>
      <xdr:row>77</xdr:row>
      <xdr:rowOff>106680</xdr:rowOff>
    </xdr:from>
    <xdr:to xmlns:xdr="http://schemas.openxmlformats.org/drawingml/2006/spreadsheetDrawing">
      <xdr:col>7</xdr:col>
      <xdr:colOff>22860</xdr:colOff>
      <xdr:row>79</xdr:row>
      <xdr:rowOff>0</xdr:rowOff>
    </xdr:to>
    <xdr:sp macro="" textlink="">
      <xdr:nvSpPr>
        <xdr:cNvPr id="28" name="正方形/長方形 27"/>
        <xdr:cNvSpPr/>
      </xdr:nvSpPr>
      <xdr:spPr>
        <a:xfrm>
          <a:off x="13622655" y="24938990"/>
          <a:ext cx="830580" cy="236220"/>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xdr:col>
      <xdr:colOff>518160</xdr:colOff>
      <xdr:row>81</xdr:row>
      <xdr:rowOff>0</xdr:rowOff>
    </xdr:from>
    <xdr:to xmlns:xdr="http://schemas.openxmlformats.org/drawingml/2006/spreadsheetDrawing">
      <xdr:col>5</xdr:col>
      <xdr:colOff>586740</xdr:colOff>
      <xdr:row>82</xdr:row>
      <xdr:rowOff>60960</xdr:rowOff>
    </xdr:to>
    <xdr:sp macro="" textlink="">
      <xdr:nvSpPr>
        <xdr:cNvPr id="29" name="正方形/長方形 28"/>
        <xdr:cNvSpPr/>
      </xdr:nvSpPr>
      <xdr:spPr>
        <a:xfrm>
          <a:off x="12891135" y="25518110"/>
          <a:ext cx="754380" cy="232410"/>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mlns:xdr="http://schemas.openxmlformats.org/drawingml/2006/spreadsheetDrawing">
      <xdr:col>3</xdr:col>
      <xdr:colOff>2669540</xdr:colOff>
      <xdr:row>88</xdr:row>
      <xdr:rowOff>99060</xdr:rowOff>
    </xdr:from>
    <xdr:to xmlns:xdr="http://schemas.openxmlformats.org/drawingml/2006/spreadsheetDrawing">
      <xdr:col>7</xdr:col>
      <xdr:colOff>259715</xdr:colOff>
      <xdr:row>110</xdr:row>
      <xdr:rowOff>106680</xdr:rowOff>
    </xdr:to>
    <xdr:pic macro="">
      <xdr:nvPicPr>
        <xdr:cNvPr id="30" name="図 29"/>
        <xdr:cNvPicPr>
          <a:picLocks noChangeAspect="1" noChangeArrowheads="1"/>
        </xdr:cNvPicPr>
      </xdr:nvPicPr>
      <xdr:blipFill>
        <a:blip xmlns:r="http://schemas.openxmlformats.org/officeDocument/2006/relationships" r:embed="rId10"/>
        <a:stretch>
          <a:fillRect/>
        </a:stretch>
      </xdr:blipFill>
      <xdr:spPr>
        <a:xfrm>
          <a:off x="8555990" y="26817320"/>
          <a:ext cx="6134100" cy="3779520"/>
        </a:xfrm>
        <a:prstGeom prst="rect">
          <a:avLst/>
        </a:prstGeom>
        <a:noFill/>
      </xdr:spPr>
    </xdr:pic>
    <xdr:clientData/>
  </xdr:twoCellAnchor>
  <xdr:twoCellAnchor>
    <xdr:from xmlns:xdr="http://schemas.openxmlformats.org/drawingml/2006/spreadsheetDrawing">
      <xdr:col>3</xdr:col>
      <xdr:colOff>5332730</xdr:colOff>
      <xdr:row>97</xdr:row>
      <xdr:rowOff>99060</xdr:rowOff>
    </xdr:from>
    <xdr:to xmlns:xdr="http://schemas.openxmlformats.org/drawingml/2006/spreadsheetDrawing">
      <xdr:col>4</xdr:col>
      <xdr:colOff>259080</xdr:colOff>
      <xdr:row>98</xdr:row>
      <xdr:rowOff>160020</xdr:rowOff>
    </xdr:to>
    <xdr:sp macro="" textlink="">
      <xdr:nvSpPr>
        <xdr:cNvPr id="31" name="正方形/長方形 30"/>
        <xdr:cNvSpPr/>
      </xdr:nvSpPr>
      <xdr:spPr>
        <a:xfrm>
          <a:off x="11219180" y="28360370"/>
          <a:ext cx="1412875" cy="232410"/>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xdr:col>
      <xdr:colOff>5636895</xdr:colOff>
      <xdr:row>108</xdr:row>
      <xdr:rowOff>53340</xdr:rowOff>
    </xdr:from>
    <xdr:to xmlns:xdr="http://schemas.openxmlformats.org/drawingml/2006/spreadsheetDrawing">
      <xdr:col>4</xdr:col>
      <xdr:colOff>563880</xdr:colOff>
      <xdr:row>109</xdr:row>
      <xdr:rowOff>114300</xdr:rowOff>
    </xdr:to>
    <xdr:sp macro="" textlink="">
      <xdr:nvSpPr>
        <xdr:cNvPr id="32" name="正方形/長方形 31"/>
        <xdr:cNvSpPr/>
      </xdr:nvSpPr>
      <xdr:spPr>
        <a:xfrm>
          <a:off x="11523345" y="30200600"/>
          <a:ext cx="1413510" cy="232410"/>
        </a:xfrm>
        <a:prstGeom prst="rect">
          <a:avLst/>
        </a:prstGeom>
        <a:noFill/>
        <a:ln w="1905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xdr:col>
      <xdr:colOff>4121150</xdr:colOff>
      <xdr:row>33</xdr:row>
      <xdr:rowOff>22860</xdr:rowOff>
    </xdr:from>
    <xdr:to xmlns:xdr="http://schemas.openxmlformats.org/drawingml/2006/spreadsheetDrawing">
      <xdr:col>4</xdr:col>
      <xdr:colOff>236220</xdr:colOff>
      <xdr:row>36</xdr:row>
      <xdr:rowOff>45720</xdr:rowOff>
    </xdr:to>
    <xdr:cxnSp macro="">
      <xdr:nvCxnSpPr>
        <xdr:cNvPr id="33" name="直線矢印コネクタ 32"/>
        <xdr:cNvCxnSpPr/>
      </xdr:nvCxnSpPr>
      <xdr:spPr>
        <a:xfrm>
          <a:off x="10007600" y="17311370"/>
          <a:ext cx="2601595" cy="537210"/>
        </a:xfrm>
        <a:prstGeom prst="straightConnector1">
          <a:avLst/>
        </a:prstGeom>
        <a:solidFill>
          <a:srgbClr xmlns:mc="http://schemas.openxmlformats.org/markup-compatibility/2006" xmlns:a14="http://schemas.microsoft.com/office/drawing/2010/main" val="FFFFFF" a14:legacySpreadsheetColorIndex="9" mc:Ignorable="a14"/>
        </a:solidFill>
        <a:ln w="19050" cap="flat" cmpd="sng" algn="ctr">
          <a:solidFill>
            <a:srgbClr val="FF0000"/>
          </a:solidFill>
          <a:prstDash val="solid"/>
          <a:round/>
          <a:headEnd type="none" w="med" len="med"/>
          <a:tailEnd type="triangle"/>
        </a:ln>
        <a:effectLst/>
      </xdr:spPr>
    </xdr:cxn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18</xdr:col>
      <xdr:colOff>285750</xdr:colOff>
      <xdr:row>46</xdr:row>
      <xdr:rowOff>91440</xdr:rowOff>
    </xdr:from>
    <xdr:to xmlns:xdr="http://schemas.openxmlformats.org/drawingml/2006/spreadsheetDrawing">
      <xdr:col>35</xdr:col>
      <xdr:colOff>403860</xdr:colOff>
      <xdr:row>73</xdr:row>
      <xdr:rowOff>160020</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xdr:col>
      <xdr:colOff>297180</xdr:colOff>
      <xdr:row>74</xdr:row>
      <xdr:rowOff>68580</xdr:rowOff>
    </xdr:from>
    <xdr:to xmlns:xdr="http://schemas.openxmlformats.org/drawingml/2006/spreadsheetDrawing">
      <xdr:col>35</xdr:col>
      <xdr:colOff>377190</xdr:colOff>
      <xdr:row>105</xdr:row>
      <xdr:rowOff>7620</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37</xdr:col>
      <xdr:colOff>541020</xdr:colOff>
      <xdr:row>46</xdr:row>
      <xdr:rowOff>98425</xdr:rowOff>
    </xdr:from>
    <xdr:to xmlns:xdr="http://schemas.openxmlformats.org/drawingml/2006/spreadsheetDrawing">
      <xdr:col>66</xdr:col>
      <xdr:colOff>38100</xdr:colOff>
      <xdr:row>73</xdr:row>
      <xdr:rowOff>129540</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0</xdr:col>
      <xdr:colOff>335280</xdr:colOff>
      <xdr:row>46</xdr:row>
      <xdr:rowOff>69215</xdr:rowOff>
    </xdr:from>
    <xdr:to xmlns:xdr="http://schemas.openxmlformats.org/drawingml/2006/spreadsheetDrawing">
      <xdr:col>17</xdr:col>
      <xdr:colOff>76200</xdr:colOff>
      <xdr:row>73</xdr:row>
      <xdr:rowOff>137160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xdr:col>
      <xdr:colOff>38100</xdr:colOff>
      <xdr:row>74</xdr:row>
      <xdr:rowOff>53340</xdr:rowOff>
    </xdr:from>
    <xdr:to xmlns:xdr="http://schemas.openxmlformats.org/drawingml/2006/spreadsheetDrawing">
      <xdr:col>17</xdr:col>
      <xdr:colOff>72390</xdr:colOff>
      <xdr:row>104</xdr:row>
      <xdr:rowOff>160020</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xdr:col>
      <xdr:colOff>0</xdr:colOff>
      <xdr:row>106</xdr:row>
      <xdr:rowOff>0</xdr:rowOff>
    </xdr:from>
    <xdr:to xmlns:xdr="http://schemas.openxmlformats.org/drawingml/2006/spreadsheetDrawing">
      <xdr:col>17</xdr:col>
      <xdr:colOff>34290</xdr:colOff>
      <xdr:row>136</xdr:row>
      <xdr:rowOff>106680</xdr:rowOff>
    </xdr:to>
    <xdr:graphicFrame macro="">
      <xdr:nvGraphicFramePr>
        <xdr:cNvPr id="8"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1</xdr:col>
      <xdr:colOff>15240</xdr:colOff>
      <xdr:row>137</xdr:row>
      <xdr:rowOff>30480</xdr:rowOff>
    </xdr:from>
    <xdr:to xmlns:xdr="http://schemas.openxmlformats.org/drawingml/2006/spreadsheetDrawing">
      <xdr:col>17</xdr:col>
      <xdr:colOff>49530</xdr:colOff>
      <xdr:row>167</xdr:row>
      <xdr:rowOff>137160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1</xdr:col>
      <xdr:colOff>0</xdr:colOff>
      <xdr:row>168</xdr:row>
      <xdr:rowOff>137160</xdr:rowOff>
    </xdr:from>
    <xdr:to xmlns:xdr="http://schemas.openxmlformats.org/drawingml/2006/spreadsheetDrawing">
      <xdr:col>17</xdr:col>
      <xdr:colOff>34290</xdr:colOff>
      <xdr:row>199</xdr:row>
      <xdr:rowOff>76200</xdr:rowOff>
    </xdr:to>
    <xdr:graphicFrame macro="">
      <xdr:nvGraphicFramePr>
        <xdr:cNvPr id="1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xdr:col>
      <xdr:colOff>0</xdr:colOff>
      <xdr:row>200</xdr:row>
      <xdr:rowOff>0</xdr:rowOff>
    </xdr:from>
    <xdr:to xmlns:xdr="http://schemas.openxmlformats.org/drawingml/2006/spreadsheetDrawing">
      <xdr:col>17</xdr:col>
      <xdr:colOff>34290</xdr:colOff>
      <xdr:row>230</xdr:row>
      <xdr:rowOff>106680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18</xdr:col>
      <xdr:colOff>266700</xdr:colOff>
      <xdr:row>106</xdr:row>
      <xdr:rowOff>0</xdr:rowOff>
    </xdr:from>
    <xdr:to xmlns:xdr="http://schemas.openxmlformats.org/drawingml/2006/spreadsheetDrawing">
      <xdr:col>35</xdr:col>
      <xdr:colOff>346710</xdr:colOff>
      <xdr:row>136</xdr:row>
      <xdr:rowOff>106680</xdr:rowOff>
    </xdr:to>
    <xdr:graphicFrame macro="">
      <xdr:nvGraphicFramePr>
        <xdr:cNvPr id="14" name="グラフ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18</xdr:col>
      <xdr:colOff>251460</xdr:colOff>
      <xdr:row>137</xdr:row>
      <xdr:rowOff>30480</xdr:rowOff>
    </xdr:from>
    <xdr:to xmlns:xdr="http://schemas.openxmlformats.org/drawingml/2006/spreadsheetDrawing">
      <xdr:col>35</xdr:col>
      <xdr:colOff>331470</xdr:colOff>
      <xdr:row>167</xdr:row>
      <xdr:rowOff>137160</xdr:rowOff>
    </xdr:to>
    <xdr:graphicFrame macro="">
      <xdr:nvGraphicFramePr>
        <xdr:cNvPr id="15" name="グラフ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18</xdr:col>
      <xdr:colOff>251460</xdr:colOff>
      <xdr:row>168</xdr:row>
      <xdr:rowOff>152400</xdr:rowOff>
    </xdr:from>
    <xdr:to xmlns:xdr="http://schemas.openxmlformats.org/drawingml/2006/spreadsheetDrawing">
      <xdr:col>35</xdr:col>
      <xdr:colOff>331470</xdr:colOff>
      <xdr:row>199</xdr:row>
      <xdr:rowOff>91440</xdr:rowOff>
    </xdr:to>
    <xdr:graphicFrame macro="">
      <xdr:nvGraphicFramePr>
        <xdr:cNvPr id="16" name="グラフ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mlns:xdr="http://schemas.openxmlformats.org/drawingml/2006/spreadsheetDrawing">
      <xdr:col>18</xdr:col>
      <xdr:colOff>243840</xdr:colOff>
      <xdr:row>200</xdr:row>
      <xdr:rowOff>15240</xdr:rowOff>
    </xdr:from>
    <xdr:to xmlns:xdr="http://schemas.openxmlformats.org/drawingml/2006/spreadsheetDrawing">
      <xdr:col>35</xdr:col>
      <xdr:colOff>323850</xdr:colOff>
      <xdr:row>230</xdr:row>
      <xdr:rowOff>121920</xdr:rowOff>
    </xdr:to>
    <xdr:graphicFrame macro="">
      <xdr:nvGraphicFramePr>
        <xdr:cNvPr id="17" name="グラフ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mlns:xdr="http://schemas.openxmlformats.org/drawingml/2006/spreadsheetDrawing">
      <xdr:col>37</xdr:col>
      <xdr:colOff>563880</xdr:colOff>
      <xdr:row>74</xdr:row>
      <xdr:rowOff>60960</xdr:rowOff>
    </xdr:from>
    <xdr:to xmlns:xdr="http://schemas.openxmlformats.org/drawingml/2006/spreadsheetDrawing">
      <xdr:col>66</xdr:col>
      <xdr:colOff>60960</xdr:colOff>
      <xdr:row>104</xdr:row>
      <xdr:rowOff>53340</xdr:rowOff>
    </xdr:to>
    <xdr:graphicFrame macro="">
      <xdr:nvGraphicFramePr>
        <xdr:cNvPr id="18" name="グラフ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mlns:xdr="http://schemas.openxmlformats.org/drawingml/2006/spreadsheetDrawing">
      <xdr:col>38</xdr:col>
      <xdr:colOff>0</xdr:colOff>
      <xdr:row>106</xdr:row>
      <xdr:rowOff>0</xdr:rowOff>
    </xdr:from>
    <xdr:to xmlns:xdr="http://schemas.openxmlformats.org/drawingml/2006/spreadsheetDrawing">
      <xdr:col>66</xdr:col>
      <xdr:colOff>114300</xdr:colOff>
      <xdr:row>135</xdr:row>
      <xdr:rowOff>160020</xdr:rowOff>
    </xdr:to>
    <xdr:graphicFrame macro="">
      <xdr:nvGraphicFramePr>
        <xdr:cNvPr id="19" name="グラフ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mlns:xdr="http://schemas.openxmlformats.org/drawingml/2006/spreadsheetDrawing">
      <xdr:col>37</xdr:col>
      <xdr:colOff>609600</xdr:colOff>
      <xdr:row>137</xdr:row>
      <xdr:rowOff>45720</xdr:rowOff>
    </xdr:from>
    <xdr:to xmlns:xdr="http://schemas.openxmlformats.org/drawingml/2006/spreadsheetDrawing">
      <xdr:col>66</xdr:col>
      <xdr:colOff>106680</xdr:colOff>
      <xdr:row>167</xdr:row>
      <xdr:rowOff>38100</xdr:rowOff>
    </xdr:to>
    <xdr:graphicFrame macro="">
      <xdr:nvGraphicFramePr>
        <xdr:cNvPr id="20" name="グラフ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mlns:xdr="http://schemas.openxmlformats.org/drawingml/2006/spreadsheetDrawing">
      <xdr:col>38</xdr:col>
      <xdr:colOff>0</xdr:colOff>
      <xdr:row>169</xdr:row>
      <xdr:rowOff>0</xdr:rowOff>
    </xdr:from>
    <xdr:to xmlns:xdr="http://schemas.openxmlformats.org/drawingml/2006/spreadsheetDrawing">
      <xdr:col>66</xdr:col>
      <xdr:colOff>114300</xdr:colOff>
      <xdr:row>198</xdr:row>
      <xdr:rowOff>160020</xdr:rowOff>
    </xdr:to>
    <xdr:graphicFrame macro="">
      <xdr:nvGraphicFramePr>
        <xdr:cNvPr id="21" name="グラフ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mlns:xdr="http://schemas.openxmlformats.org/drawingml/2006/spreadsheetDrawing">
      <xdr:col>38</xdr:col>
      <xdr:colOff>15240</xdr:colOff>
      <xdr:row>200</xdr:row>
      <xdr:rowOff>15240</xdr:rowOff>
    </xdr:from>
    <xdr:to xmlns:xdr="http://schemas.openxmlformats.org/drawingml/2006/spreadsheetDrawing">
      <xdr:col>66</xdr:col>
      <xdr:colOff>129540</xdr:colOff>
      <xdr:row>230</xdr:row>
      <xdr:rowOff>7620</xdr:rowOff>
    </xdr:to>
    <xdr:graphicFrame macro="">
      <xdr:nvGraphicFramePr>
        <xdr:cNvPr id="22" name="グラフ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22</xdr:col>
          <xdr:colOff>66675</xdr:colOff>
          <xdr:row>0</xdr:row>
          <xdr:rowOff>123825</xdr:rowOff>
        </xdr:from>
        <xdr:to xmlns:xdr="http://schemas.openxmlformats.org/drawingml/2006/spreadsheetDrawing">
          <xdr:col>25</xdr:col>
          <xdr:colOff>190500</xdr:colOff>
          <xdr:row>1</xdr:row>
          <xdr:rowOff>238760</xdr:rowOff>
        </xdr:to>
        <xdr:sp textlink="">
          <xdr:nvSpPr>
            <xdr:cNvPr id="4104" name="ボタン 8" hidden="1">
              <a:extLst>
                <a:ext uri="{63B3BB69-23CF-44E3-9099-C40C66FF867C}">
                  <a14:compatExt spid="_x0000_s4104"/>
                </a:ext>
              </a:extLst>
            </xdr:cNvPr>
            <xdr:cNvSpPr>
              <a:spLocks noRot="1" noChangeShapeType="1"/>
            </xdr:cNvSpPr>
          </xdr:nvSpPr>
          <xdr:spPr>
            <a:xfrm>
              <a:off x="13887450" y="123825"/>
              <a:ext cx="1600200" cy="410210"/>
            </a:xfrm>
            <a:prstGeom prst="rec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12700" cap="flat" cmpd="sng" algn="ctr">
          <a:solidFill>
            <a:srgbClr xmlns:mc="http://schemas.openxmlformats.org/markup-compatibility/2006" xmlns:a14="http://schemas.microsoft.com/office/drawing/2010/main" val="000000" a14:legacySpreadsheetColorIndex="64" mc:Ignorable="a14"/>
          </a:solidFill>
          <a:prstDash val="dash"/>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l" t="t" r="r" b="b"/>
          <a:pathLst/>
        </a:custGeom>
        <a:solidFill>
          <a:srgbClr xmlns:mc="http://schemas.openxmlformats.org/markup-compatibility/2006" xmlns:a14="http://schemas.microsoft.com/office/drawing/2010/main" val="FFFFFF" a14:legacySpreadsheetColorIndex="9" mc:Ignorable="a14"/>
        </a:solidFill>
        <a:ln w="19050" cap="flat" cmpd="sng" algn="ctr">
          <a:solidFill>
            <a:srgbClr val="FF0000"/>
          </a:solidFill>
          <a:prstDash val="solid"/>
          <a:round/>
          <a:headEnd type="none" w="med" len="med"/>
          <a:tailEnd type="triangle"/>
        </a:ln>
        <a:effectLst/>
      </a:spPr>
      <a:bodyPr vertOverflow="overflow" horzOverflow="overflow"/>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4.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omments" Target="../comments1.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A1:K11"/>
  <sheetViews>
    <sheetView tabSelected="1" workbookViewId="0">
      <selection activeCell="C7" sqref="C7"/>
    </sheetView>
  </sheetViews>
  <sheetFormatPr defaultColWidth="9" defaultRowHeight="13.5"/>
  <cols>
    <col min="1" max="1" width="2.375" style="1" customWidth="1"/>
    <col min="2" max="2" width="3" style="1" customWidth="1"/>
    <col min="3" max="16384" width="9" style="1"/>
  </cols>
  <sheetData>
    <row r="1" spans="1:11" s="2" customFormat="1" ht="38.25" customHeight="1">
      <c r="B1" s="4" t="s">
        <v>166</v>
      </c>
      <c r="C1" s="4"/>
      <c r="D1" s="4"/>
      <c r="E1" s="4"/>
      <c r="F1" s="4"/>
      <c r="G1" s="4"/>
      <c r="H1" s="4"/>
      <c r="I1" s="4"/>
      <c r="J1" s="4"/>
      <c r="K1" s="4"/>
    </row>
    <row r="2" spans="1:11" ht="56.25" customHeight="1">
      <c r="A2" s="3"/>
      <c r="B2" s="5" t="s">
        <v>150</v>
      </c>
      <c r="C2" s="8" t="s">
        <v>165</v>
      </c>
      <c r="D2" s="8"/>
      <c r="E2" s="8"/>
      <c r="F2" s="8"/>
      <c r="G2" s="8"/>
      <c r="H2" s="8"/>
      <c r="I2" s="8"/>
      <c r="J2" s="8"/>
      <c r="K2" s="8"/>
    </row>
    <row r="3" spans="1:11" ht="56.25" customHeight="1">
      <c r="A3" s="3"/>
      <c r="B3" s="6" t="s">
        <v>150</v>
      </c>
      <c r="C3" s="8" t="s">
        <v>64</v>
      </c>
      <c r="D3" s="8"/>
      <c r="E3" s="8"/>
      <c r="F3" s="8"/>
      <c r="G3" s="8"/>
      <c r="H3" s="8"/>
      <c r="I3" s="8"/>
      <c r="J3" s="8"/>
      <c r="K3" s="8"/>
    </row>
    <row r="4" spans="1:11">
      <c r="A4" s="3"/>
      <c r="B4" s="3"/>
      <c r="C4" s="5"/>
      <c r="D4" s="8"/>
      <c r="E4" s="3"/>
      <c r="F4" s="3"/>
      <c r="G4" s="3"/>
      <c r="H4" s="3"/>
      <c r="I4" s="3"/>
      <c r="J4" s="3"/>
    </row>
    <row r="5" spans="1:11" ht="38.25" customHeight="1">
      <c r="B5" s="4" t="s">
        <v>186</v>
      </c>
      <c r="C5" s="4"/>
      <c r="D5" s="4"/>
      <c r="E5" s="4"/>
      <c r="F5" s="4"/>
      <c r="G5" s="4"/>
      <c r="H5" s="4"/>
      <c r="I5" s="4"/>
      <c r="J5" s="4"/>
      <c r="K5" s="4"/>
    </row>
    <row r="6" spans="1:11" ht="38.25" customHeight="1">
      <c r="B6" s="7" t="s">
        <v>150</v>
      </c>
      <c r="C6" s="8" t="s">
        <v>360</v>
      </c>
      <c r="D6" s="8"/>
      <c r="E6" s="8"/>
      <c r="F6" s="8"/>
      <c r="G6" s="8"/>
      <c r="H6" s="8"/>
      <c r="I6" s="8"/>
      <c r="J6" s="8"/>
      <c r="K6" s="8"/>
    </row>
    <row r="8" spans="1:11">
      <c r="C8" s="9"/>
    </row>
    <row r="9" spans="1:11">
      <c r="B9" s="2"/>
    </row>
    <row r="10" spans="1:11">
      <c r="C10" s="2"/>
      <c r="D10" s="2"/>
      <c r="E10" s="2"/>
      <c r="F10" s="2"/>
      <c r="G10" s="2"/>
      <c r="H10" s="2"/>
      <c r="I10" s="2"/>
      <c r="J10" s="2"/>
      <c r="K10" s="2"/>
    </row>
    <row r="11" spans="1:11">
      <c r="B11" s="2"/>
      <c r="C11" s="2"/>
      <c r="D11" s="2"/>
      <c r="E11" s="2"/>
      <c r="F11" s="2"/>
      <c r="G11" s="2"/>
      <c r="H11" s="2"/>
      <c r="I11" s="2"/>
      <c r="J11" s="2"/>
      <c r="K11" s="2"/>
    </row>
  </sheetData>
  <sheetProtection algorithmName="SHA-512" hashValue="WZ4nf6EwD2xJyfyzbTna907iwLF3J+kHFY31gTj25hKlTb4sN7EA/4gTMhJFYq+rAtsuQZ5DjGVg3XYBCdPSYg==" saltValue="znUu2f5lSZYJX+BG4XMdEA==" spinCount="100000" sheet="1" objects="1" scenarios="1"/>
  <mergeCells count="5">
    <mergeCell ref="B1:K1"/>
    <mergeCell ref="C2:K2"/>
    <mergeCell ref="C3:K3"/>
    <mergeCell ref="B5:K5"/>
    <mergeCell ref="C6:K6"/>
  </mergeCells>
  <phoneticPr fontId="1"/>
  <pageMargins left="0.75" right="0.75" top="1" bottom="1" header="0.51200000000000001" footer="0.51200000000000001"/>
  <pageSetup paperSize="9" fitToWidth="1" fitToHeight="1" orientation="portrait"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4"/>
  <dimension ref="A1:BN50"/>
  <sheetViews>
    <sheetView showGridLines="0" view="pageBreakPreview" zoomScaleNormal="80" zoomScaleSheetLayoutView="100" workbookViewId="0">
      <selection activeCell="I13" sqref="I13"/>
    </sheetView>
  </sheetViews>
  <sheetFormatPr defaultColWidth="9" defaultRowHeight="13.5"/>
  <cols>
    <col min="1" max="1" width="6.25" style="11" customWidth="1"/>
    <col min="2" max="2" width="9.25" style="10" customWidth="1"/>
    <col min="3" max="3" width="23" style="10" customWidth="1"/>
    <col min="4" max="16" width="6.625" style="10" customWidth="1"/>
    <col min="17" max="17" width="9.25" style="10" customWidth="1"/>
    <col min="18" max="21" width="6.125" style="10" customWidth="1"/>
    <col min="22" max="22" width="23" style="10" customWidth="1"/>
    <col min="23" max="23" width="6.125" style="10" customWidth="1"/>
    <col min="24" max="35" width="6.625" style="10" customWidth="1"/>
    <col min="36" max="38" width="9" style="10"/>
    <col min="39" max="68" width="4.75" style="10" customWidth="1"/>
    <col min="69" max="16384" width="9" style="10"/>
  </cols>
  <sheetData>
    <row r="1" spans="1:66" ht="23.25" customHeight="1">
      <c r="A1" s="349">
        <v>2025</v>
      </c>
      <c r="B1" s="349"/>
    </row>
    <row r="2" spans="1:66" ht="21">
      <c r="A2" s="349"/>
      <c r="B2" s="349"/>
      <c r="C2" s="69" t="s">
        <v>167</v>
      </c>
      <c r="D2" s="394"/>
      <c r="E2" s="394"/>
      <c r="F2" s="394"/>
      <c r="G2" s="394"/>
      <c r="H2" s="394"/>
      <c r="I2" s="394"/>
      <c r="J2" s="35" t="s">
        <v>187</v>
      </c>
      <c r="K2" s="35"/>
      <c r="L2" s="416"/>
      <c r="M2" s="418"/>
      <c r="N2" s="418"/>
      <c r="O2" s="418"/>
      <c r="P2" s="418"/>
      <c r="Q2" s="418"/>
      <c r="R2" s="424"/>
    </row>
    <row r="3" spans="1:66" ht="24">
      <c r="A3" s="350" t="s">
        <v>162</v>
      </c>
      <c r="J3" s="117" t="s">
        <v>127</v>
      </c>
      <c r="K3" s="118"/>
      <c r="L3" s="417"/>
      <c r="M3" s="417"/>
      <c r="N3" s="417"/>
      <c r="O3" s="417"/>
      <c r="P3" s="417"/>
      <c r="Q3" s="417"/>
      <c r="R3" s="417"/>
      <c r="W3" s="434" t="s">
        <v>426</v>
      </c>
    </row>
    <row r="4" spans="1:66" ht="16.5" customHeight="1">
      <c r="A4" s="10"/>
      <c r="J4" s="95"/>
      <c r="K4" s="37"/>
      <c r="L4" s="417"/>
      <c r="M4" s="417"/>
      <c r="N4" s="417"/>
      <c r="O4" s="417"/>
      <c r="P4" s="417"/>
      <c r="Q4" s="417"/>
      <c r="R4" s="417"/>
      <c r="W4" s="434" t="s">
        <v>354</v>
      </c>
    </row>
    <row r="5" spans="1:66" ht="16.5" customHeight="1">
      <c r="A5" s="46"/>
      <c r="J5" s="117" t="s">
        <v>128</v>
      </c>
      <c r="K5" s="118"/>
      <c r="L5" s="417"/>
      <c r="M5" s="417"/>
      <c r="N5" s="417"/>
      <c r="O5" s="417"/>
      <c r="P5" s="417"/>
      <c r="Q5" s="417"/>
      <c r="R5" s="417"/>
      <c r="W5" s="434" t="s">
        <v>158</v>
      </c>
    </row>
    <row r="6" spans="1:66" ht="21" customHeight="1">
      <c r="A6" s="46"/>
      <c r="J6" s="95"/>
      <c r="K6" s="37"/>
      <c r="L6" s="417"/>
      <c r="M6" s="417"/>
      <c r="N6" s="417"/>
      <c r="O6" s="417"/>
      <c r="P6" s="417"/>
      <c r="Q6" s="417"/>
      <c r="R6" s="417"/>
      <c r="W6" s="434" t="s">
        <v>82</v>
      </c>
    </row>
    <row r="7" spans="1:66" ht="13.5" customHeight="1">
      <c r="A7" s="351"/>
      <c r="B7" s="365"/>
      <c r="C7" s="69"/>
      <c r="D7" s="72"/>
      <c r="E7" s="72"/>
      <c r="F7" s="72"/>
      <c r="G7" s="72"/>
      <c r="H7" s="72"/>
      <c r="I7" s="72"/>
      <c r="J7" s="72"/>
      <c r="K7" s="72"/>
      <c r="L7" s="72"/>
      <c r="M7" s="72"/>
      <c r="N7" s="72"/>
      <c r="O7" s="72"/>
      <c r="P7" s="72"/>
      <c r="Q7" s="72"/>
      <c r="W7" s="434" t="s">
        <v>424</v>
      </c>
    </row>
    <row r="8" spans="1:66" ht="21.75" customHeight="1">
      <c r="A8" s="352" t="s">
        <v>148</v>
      </c>
      <c r="B8" s="352"/>
      <c r="C8" s="352"/>
      <c r="D8" s="352"/>
      <c r="E8" s="352"/>
      <c r="F8" s="352"/>
      <c r="G8" s="352"/>
      <c r="H8" s="352"/>
      <c r="I8" s="352"/>
      <c r="J8" s="352"/>
      <c r="K8" s="352"/>
      <c r="L8" s="352"/>
      <c r="M8" s="352"/>
      <c r="N8" s="352"/>
      <c r="O8" s="352"/>
      <c r="P8" s="352"/>
      <c r="Q8" s="352"/>
      <c r="R8" s="352"/>
      <c r="S8" s="11" t="s">
        <v>377</v>
      </c>
      <c r="T8" s="433">
        <f>A1-1</f>
        <v>2024</v>
      </c>
      <c r="U8" s="434" t="s">
        <v>414</v>
      </c>
      <c r="W8" s="434" t="s">
        <v>425</v>
      </c>
    </row>
    <row r="9" spans="1:66" ht="8.25" customHeight="1">
      <c r="A9" s="352"/>
      <c r="B9" s="352"/>
      <c r="C9" s="352"/>
      <c r="D9" s="352"/>
      <c r="E9" s="352"/>
      <c r="F9" s="352"/>
      <c r="G9" s="352"/>
      <c r="H9" s="352"/>
      <c r="I9" s="352"/>
      <c r="J9" s="352"/>
      <c r="K9" s="352"/>
      <c r="L9" s="352"/>
      <c r="M9" s="352"/>
      <c r="N9" s="352"/>
      <c r="O9" s="352"/>
      <c r="P9" s="352"/>
      <c r="Q9" s="352"/>
      <c r="R9" s="352"/>
    </row>
    <row r="10" spans="1:66" ht="13.5" customHeight="1">
      <c r="A10" s="352"/>
      <c r="B10" s="352"/>
      <c r="C10" s="352"/>
      <c r="D10" s="352"/>
      <c r="E10" s="352"/>
      <c r="F10" s="352"/>
      <c r="G10" s="352"/>
      <c r="H10" s="352"/>
      <c r="I10" s="352"/>
      <c r="J10" s="352"/>
      <c r="K10" s="352"/>
      <c r="L10" s="352"/>
      <c r="M10" s="352"/>
      <c r="N10" s="352"/>
      <c r="O10" s="352"/>
      <c r="P10" s="352"/>
      <c r="Q10" s="352"/>
      <c r="R10" s="352"/>
      <c r="AM10" s="353" t="s">
        <v>68</v>
      </c>
      <c r="AN10" s="366" t="s">
        <v>50</v>
      </c>
      <c r="AO10" s="377"/>
      <c r="AP10" s="395"/>
      <c r="AQ10" s="402" t="s">
        <v>137</v>
      </c>
      <c r="AR10" s="466"/>
      <c r="AS10" s="409" t="s">
        <v>138</v>
      </c>
      <c r="AT10" s="409"/>
      <c r="AU10" s="409" t="s">
        <v>123</v>
      </c>
      <c r="AV10" s="409"/>
      <c r="AW10" s="409" t="s">
        <v>139</v>
      </c>
      <c r="AX10" s="409"/>
      <c r="AY10" s="409" t="s">
        <v>140</v>
      </c>
      <c r="AZ10" s="409"/>
      <c r="BA10" s="409" t="s">
        <v>141</v>
      </c>
      <c r="BB10" s="409"/>
      <c r="BC10" s="409" t="s">
        <v>142</v>
      </c>
      <c r="BD10" s="409"/>
      <c r="BE10" s="409" t="s">
        <v>136</v>
      </c>
      <c r="BF10" s="409"/>
      <c r="BG10" s="409" t="s">
        <v>143</v>
      </c>
      <c r="BH10" s="409"/>
      <c r="BI10" s="409" t="s">
        <v>144</v>
      </c>
      <c r="BJ10" s="409"/>
      <c r="BK10" s="409" t="s">
        <v>145</v>
      </c>
      <c r="BL10" s="419"/>
      <c r="BM10" s="419" t="s">
        <v>147</v>
      </c>
      <c r="BN10" s="473"/>
    </row>
    <row r="11" spans="1:66" s="3" customFormat="1" ht="20.25" customHeight="1">
      <c r="A11" s="353" t="s">
        <v>68</v>
      </c>
      <c r="B11" s="366" t="s">
        <v>50</v>
      </c>
      <c r="C11" s="377"/>
      <c r="D11" s="395"/>
      <c r="E11" s="402" t="s">
        <v>137</v>
      </c>
      <c r="F11" s="409" t="s">
        <v>138</v>
      </c>
      <c r="G11" s="409" t="s">
        <v>123</v>
      </c>
      <c r="H11" s="409" t="s">
        <v>139</v>
      </c>
      <c r="I11" s="409" t="s">
        <v>140</v>
      </c>
      <c r="J11" s="409" t="s">
        <v>141</v>
      </c>
      <c r="K11" s="409" t="s">
        <v>142</v>
      </c>
      <c r="L11" s="409" t="s">
        <v>136</v>
      </c>
      <c r="M11" s="409" t="s">
        <v>143</v>
      </c>
      <c r="N11" s="409" t="s">
        <v>144</v>
      </c>
      <c r="O11" s="409" t="s">
        <v>145</v>
      </c>
      <c r="P11" s="419" t="s">
        <v>147</v>
      </c>
      <c r="Q11" s="420" t="s">
        <v>149</v>
      </c>
      <c r="R11" s="425"/>
      <c r="T11" s="353" t="s">
        <v>68</v>
      </c>
      <c r="U11" s="366" t="s">
        <v>50</v>
      </c>
      <c r="V11" s="377"/>
      <c r="W11" s="395"/>
      <c r="X11" s="402" t="s">
        <v>137</v>
      </c>
      <c r="Y11" s="409" t="s">
        <v>138</v>
      </c>
      <c r="Z11" s="409" t="s">
        <v>123</v>
      </c>
      <c r="AA11" s="409" t="s">
        <v>139</v>
      </c>
      <c r="AB11" s="409" t="s">
        <v>140</v>
      </c>
      <c r="AC11" s="409" t="s">
        <v>141</v>
      </c>
      <c r="AD11" s="409" t="s">
        <v>142</v>
      </c>
      <c r="AE11" s="409" t="s">
        <v>136</v>
      </c>
      <c r="AF11" s="409" t="s">
        <v>143</v>
      </c>
      <c r="AG11" s="409" t="s">
        <v>144</v>
      </c>
      <c r="AH11" s="409" t="s">
        <v>145</v>
      </c>
      <c r="AI11" s="419" t="s">
        <v>147</v>
      </c>
      <c r="AJ11" s="420" t="s">
        <v>149</v>
      </c>
      <c r="AK11" s="425"/>
      <c r="AM11" s="354"/>
      <c r="AN11" s="367"/>
      <c r="AO11" s="457"/>
      <c r="AP11" s="457"/>
      <c r="AQ11" s="460">
        <f>$T8</f>
        <v>2024</v>
      </c>
      <c r="AR11" s="467">
        <f>$A1</f>
        <v>2025</v>
      </c>
      <c r="AS11" s="460">
        <f>$T8</f>
        <v>2024</v>
      </c>
      <c r="AT11" s="467">
        <f>$A1</f>
        <v>2025</v>
      </c>
      <c r="AU11" s="460">
        <f>$T8</f>
        <v>2024</v>
      </c>
      <c r="AV11" s="467">
        <f>$A1</f>
        <v>2025</v>
      </c>
      <c r="AW11" s="460">
        <f>$T8</f>
        <v>2024</v>
      </c>
      <c r="AX11" s="467">
        <f>$A1</f>
        <v>2025</v>
      </c>
      <c r="AY11" s="460">
        <f>$T8</f>
        <v>2024</v>
      </c>
      <c r="AZ11" s="467">
        <f>$A1</f>
        <v>2025</v>
      </c>
      <c r="BA11" s="460">
        <f>$T8</f>
        <v>2024</v>
      </c>
      <c r="BB11" s="467">
        <f>$A1</f>
        <v>2025</v>
      </c>
      <c r="BC11" s="460">
        <f>$T8</f>
        <v>2024</v>
      </c>
      <c r="BD11" s="467">
        <f>$A1</f>
        <v>2025</v>
      </c>
      <c r="BE11" s="460">
        <f>$T8</f>
        <v>2024</v>
      </c>
      <c r="BF11" s="467">
        <f>$A1</f>
        <v>2025</v>
      </c>
      <c r="BG11" s="460">
        <f>$T8</f>
        <v>2024</v>
      </c>
      <c r="BH11" s="467">
        <f>$A1</f>
        <v>2025</v>
      </c>
      <c r="BI11" s="460">
        <f>$T8</f>
        <v>2024</v>
      </c>
      <c r="BJ11" s="467">
        <f>$A1</f>
        <v>2025</v>
      </c>
      <c r="BK11" s="460">
        <f>$T8</f>
        <v>2024</v>
      </c>
      <c r="BL11" s="467">
        <f>$A1</f>
        <v>2025</v>
      </c>
      <c r="BM11" s="460">
        <f>$T8</f>
        <v>2024</v>
      </c>
      <c r="BN11" s="467">
        <f>$A1</f>
        <v>2025</v>
      </c>
    </row>
    <row r="12" spans="1:66" ht="18" customHeight="1">
      <c r="A12" s="354"/>
      <c r="B12" s="367"/>
      <c r="C12" s="378" t="s">
        <v>7</v>
      </c>
      <c r="D12" s="239" t="s">
        <v>76</v>
      </c>
      <c r="E12" s="403">
        <f>'4月'!$AA12</f>
        <v>0</v>
      </c>
      <c r="F12" s="410">
        <f>'5月'!$AA12</f>
        <v>0</v>
      </c>
      <c r="G12" s="410">
        <f>'6月'!$AA12</f>
        <v>0</v>
      </c>
      <c r="H12" s="410">
        <f>'7月'!$AA12</f>
        <v>0</v>
      </c>
      <c r="I12" s="410">
        <f>'8月'!$AA12</f>
        <v>0</v>
      </c>
      <c r="J12" s="410">
        <f>'9月'!$AA12</f>
        <v>0</v>
      </c>
      <c r="K12" s="410">
        <f>'10月'!$AA12</f>
        <v>0</v>
      </c>
      <c r="L12" s="410">
        <f>'11月'!$AA12</f>
        <v>0</v>
      </c>
      <c r="M12" s="410">
        <f>'12月'!$AA12</f>
        <v>0</v>
      </c>
      <c r="N12" s="410">
        <f>'1月'!$AA12</f>
        <v>0</v>
      </c>
      <c r="O12" s="410">
        <f>'2月'!$AA12</f>
        <v>0</v>
      </c>
      <c r="P12" s="410">
        <f>'3月'!$AA12</f>
        <v>0</v>
      </c>
      <c r="Q12" s="421">
        <f t="shared" ref="Q12:Q44" si="0">SUM(E12:P12)</f>
        <v>0</v>
      </c>
      <c r="R12" s="426" t="s">
        <v>6</v>
      </c>
      <c r="T12" s="354"/>
      <c r="U12" s="367"/>
      <c r="V12" s="378" t="s">
        <v>416</v>
      </c>
      <c r="W12" s="239" t="s">
        <v>76</v>
      </c>
      <c r="X12" s="437">
        <v>0</v>
      </c>
      <c r="Y12" s="449">
        <v>0</v>
      </c>
      <c r="Z12" s="449">
        <v>0</v>
      </c>
      <c r="AA12" s="449">
        <v>0</v>
      </c>
      <c r="AB12" s="449">
        <v>0</v>
      </c>
      <c r="AC12" s="449">
        <v>0</v>
      </c>
      <c r="AD12" s="449">
        <v>0</v>
      </c>
      <c r="AE12" s="449">
        <v>0</v>
      </c>
      <c r="AF12" s="449">
        <v>0</v>
      </c>
      <c r="AG12" s="449">
        <v>0</v>
      </c>
      <c r="AH12" s="449">
        <v>0</v>
      </c>
      <c r="AI12" s="449">
        <v>0</v>
      </c>
      <c r="AJ12" s="421">
        <f t="shared" ref="AJ12:AJ46" si="1">SUM(X12:AI12)</f>
        <v>0</v>
      </c>
      <c r="AK12" s="426" t="s">
        <v>6</v>
      </c>
      <c r="AM12" s="354"/>
      <c r="AN12" s="367"/>
      <c r="AO12" s="378" t="s">
        <v>416</v>
      </c>
      <c r="AP12" s="239" t="s">
        <v>76</v>
      </c>
      <c r="AQ12" s="461">
        <f t="shared" ref="AQ12:AQ25" si="2">X12</f>
        <v>0</v>
      </c>
      <c r="AR12" s="468">
        <f t="shared" ref="AR12:AR25" si="3">E12</f>
        <v>0</v>
      </c>
      <c r="AS12" s="468">
        <f t="shared" ref="AS12:AS25" si="4">Y12</f>
        <v>0</v>
      </c>
      <c r="AT12" s="468">
        <f t="shared" ref="AT12:AT25" si="5">F12</f>
        <v>0</v>
      </c>
      <c r="AU12" s="468">
        <f t="shared" ref="AU12:AU25" si="6">Z12</f>
        <v>0</v>
      </c>
      <c r="AV12" s="468">
        <f t="shared" ref="AV12:AV25" si="7">G12</f>
        <v>0</v>
      </c>
      <c r="AW12" s="468">
        <f t="shared" ref="AW12:AW25" si="8">AA12</f>
        <v>0</v>
      </c>
      <c r="AX12" s="468">
        <f t="shared" ref="AX12:AX25" si="9">H12</f>
        <v>0</v>
      </c>
      <c r="AY12" s="468">
        <f t="shared" ref="AY12:AY25" si="10">AB12</f>
        <v>0</v>
      </c>
      <c r="AZ12" s="468">
        <f t="shared" ref="AZ12:AZ25" si="11">I12</f>
        <v>0</v>
      </c>
      <c r="BA12" s="468">
        <f t="shared" ref="BA12:BA25" si="12">AC12</f>
        <v>0</v>
      </c>
      <c r="BB12" s="468">
        <f t="shared" ref="BB12:BB25" si="13">J12</f>
        <v>0</v>
      </c>
      <c r="BC12" s="468">
        <f t="shared" ref="BC12:BC25" si="14">AD12</f>
        <v>0</v>
      </c>
      <c r="BD12" s="468">
        <f t="shared" ref="BD12:BD25" si="15">K12</f>
        <v>0</v>
      </c>
      <c r="BE12" s="468">
        <f t="shared" ref="BE12:BE25" si="16">AE12</f>
        <v>0</v>
      </c>
      <c r="BF12" s="468">
        <f t="shared" ref="BF12:BF25" si="17">L12</f>
        <v>0</v>
      </c>
      <c r="BG12" s="468">
        <f t="shared" ref="BG12:BG25" si="18">AF12</f>
        <v>0</v>
      </c>
      <c r="BH12" s="468">
        <f t="shared" ref="BH12:BH25" si="19">M12</f>
        <v>0</v>
      </c>
      <c r="BI12" s="468">
        <f t="shared" ref="BI12:BI25" si="20">AG12</f>
        <v>0</v>
      </c>
      <c r="BJ12" s="468">
        <f t="shared" ref="BJ12:BJ25" si="21">N12</f>
        <v>0</v>
      </c>
      <c r="BK12" s="468">
        <f t="shared" ref="BK12:BK25" si="22">AH12</f>
        <v>0</v>
      </c>
      <c r="BL12" s="468">
        <f t="shared" ref="BL12:BL25" si="23">O12</f>
        <v>0</v>
      </c>
      <c r="BM12" s="468">
        <f t="shared" ref="BM12:BM25" si="24">AI12</f>
        <v>0</v>
      </c>
      <c r="BN12" s="474">
        <f t="shared" ref="BN12:BN25" si="25">P12</f>
        <v>0</v>
      </c>
    </row>
    <row r="13" spans="1:66" ht="18" customHeight="1">
      <c r="A13" s="354"/>
      <c r="B13" s="367"/>
      <c r="C13" s="379" t="s">
        <v>9</v>
      </c>
      <c r="D13" s="240" t="s">
        <v>78</v>
      </c>
      <c r="E13" s="404">
        <f>'4月'!$AA13</f>
        <v>0</v>
      </c>
      <c r="F13" s="411">
        <f>'5月'!$AA13</f>
        <v>0</v>
      </c>
      <c r="G13" s="411">
        <f>'6月'!$AA13</f>
        <v>0</v>
      </c>
      <c r="H13" s="411">
        <f>'7月'!$AA13</f>
        <v>0</v>
      </c>
      <c r="I13" s="411">
        <f>'8月'!$AA13</f>
        <v>0</v>
      </c>
      <c r="J13" s="411">
        <f>'9月'!$AA13</f>
        <v>0</v>
      </c>
      <c r="K13" s="411">
        <f>'10月'!$AA13</f>
        <v>0</v>
      </c>
      <c r="L13" s="411">
        <f>'11月'!$AA13</f>
        <v>0</v>
      </c>
      <c r="M13" s="411">
        <f>'12月'!$AA13</f>
        <v>0</v>
      </c>
      <c r="N13" s="411">
        <f>'1月'!$AA13</f>
        <v>0</v>
      </c>
      <c r="O13" s="411">
        <f>'2月'!$AA13</f>
        <v>0</v>
      </c>
      <c r="P13" s="411">
        <f>'3月'!$AA13</f>
        <v>0</v>
      </c>
      <c r="Q13" s="422">
        <f t="shared" si="0"/>
        <v>0</v>
      </c>
      <c r="R13" s="162"/>
      <c r="T13" s="354"/>
      <c r="U13" s="367"/>
      <c r="V13" s="379" t="s">
        <v>9</v>
      </c>
      <c r="W13" s="240" t="s">
        <v>78</v>
      </c>
      <c r="X13" s="438">
        <v>0</v>
      </c>
      <c r="Y13" s="439">
        <v>0</v>
      </c>
      <c r="Z13" s="439">
        <v>0</v>
      </c>
      <c r="AA13" s="439">
        <v>0</v>
      </c>
      <c r="AB13" s="439">
        <v>0</v>
      </c>
      <c r="AC13" s="439">
        <v>0</v>
      </c>
      <c r="AD13" s="439">
        <v>0</v>
      </c>
      <c r="AE13" s="439">
        <v>0</v>
      </c>
      <c r="AF13" s="439">
        <v>0</v>
      </c>
      <c r="AG13" s="439">
        <v>0</v>
      </c>
      <c r="AH13" s="439">
        <v>0</v>
      </c>
      <c r="AI13" s="439">
        <v>0</v>
      </c>
      <c r="AJ13" s="422">
        <f t="shared" si="1"/>
        <v>0</v>
      </c>
      <c r="AK13" s="162"/>
      <c r="AM13" s="354"/>
      <c r="AN13" s="367"/>
      <c r="AO13" s="379" t="s">
        <v>9</v>
      </c>
      <c r="AP13" s="240" t="s">
        <v>78</v>
      </c>
      <c r="AQ13" s="462">
        <f t="shared" si="2"/>
        <v>0</v>
      </c>
      <c r="AR13" s="469">
        <f t="shared" si="3"/>
        <v>0</v>
      </c>
      <c r="AS13" s="469">
        <f t="shared" si="4"/>
        <v>0</v>
      </c>
      <c r="AT13" s="469">
        <f t="shared" si="5"/>
        <v>0</v>
      </c>
      <c r="AU13" s="469">
        <f t="shared" si="6"/>
        <v>0</v>
      </c>
      <c r="AV13" s="469">
        <f t="shared" si="7"/>
        <v>0</v>
      </c>
      <c r="AW13" s="469">
        <f t="shared" si="8"/>
        <v>0</v>
      </c>
      <c r="AX13" s="469">
        <f t="shared" si="9"/>
        <v>0</v>
      </c>
      <c r="AY13" s="469">
        <f t="shared" si="10"/>
        <v>0</v>
      </c>
      <c r="AZ13" s="469">
        <f t="shared" si="11"/>
        <v>0</v>
      </c>
      <c r="BA13" s="469">
        <f t="shared" si="12"/>
        <v>0</v>
      </c>
      <c r="BB13" s="469">
        <f t="shared" si="13"/>
        <v>0</v>
      </c>
      <c r="BC13" s="469">
        <f t="shared" si="14"/>
        <v>0</v>
      </c>
      <c r="BD13" s="469">
        <f t="shared" si="15"/>
        <v>0</v>
      </c>
      <c r="BE13" s="469">
        <f t="shared" si="16"/>
        <v>0</v>
      </c>
      <c r="BF13" s="469">
        <f t="shared" si="17"/>
        <v>0</v>
      </c>
      <c r="BG13" s="469">
        <f t="shared" si="18"/>
        <v>0</v>
      </c>
      <c r="BH13" s="469">
        <f t="shared" si="19"/>
        <v>0</v>
      </c>
      <c r="BI13" s="469">
        <f t="shared" si="20"/>
        <v>0</v>
      </c>
      <c r="BJ13" s="469">
        <f t="shared" si="21"/>
        <v>0</v>
      </c>
      <c r="BK13" s="469">
        <f t="shared" si="22"/>
        <v>0</v>
      </c>
      <c r="BL13" s="469">
        <f t="shared" si="23"/>
        <v>0</v>
      </c>
      <c r="BM13" s="469">
        <f t="shared" si="24"/>
        <v>0</v>
      </c>
      <c r="BN13" s="475">
        <f t="shared" si="25"/>
        <v>0</v>
      </c>
    </row>
    <row r="14" spans="1:66" ht="18" customHeight="1">
      <c r="A14" s="354"/>
      <c r="B14" s="367"/>
      <c r="C14" s="379" t="s">
        <v>10</v>
      </c>
      <c r="D14" s="240" t="s">
        <v>62</v>
      </c>
      <c r="E14" s="404">
        <f>'4月'!$AA14</f>
        <v>0</v>
      </c>
      <c r="F14" s="411">
        <f>'5月'!$AA14</f>
        <v>0</v>
      </c>
      <c r="G14" s="411">
        <f>'6月'!$AA14</f>
        <v>0</v>
      </c>
      <c r="H14" s="411">
        <f>'7月'!$AA14</f>
        <v>0</v>
      </c>
      <c r="I14" s="411">
        <f>'8月'!$AA14</f>
        <v>0</v>
      </c>
      <c r="J14" s="411">
        <f>'9月'!$AA14</f>
        <v>0</v>
      </c>
      <c r="K14" s="411">
        <f>'10月'!$AA14</f>
        <v>0</v>
      </c>
      <c r="L14" s="411">
        <f>'11月'!$AA14</f>
        <v>0</v>
      </c>
      <c r="M14" s="411">
        <f>'12月'!$AA14</f>
        <v>0</v>
      </c>
      <c r="N14" s="411">
        <f>'1月'!$AA14</f>
        <v>0</v>
      </c>
      <c r="O14" s="411">
        <f>'2月'!$AA14</f>
        <v>0</v>
      </c>
      <c r="P14" s="411">
        <f>'3月'!$AA14</f>
        <v>0</v>
      </c>
      <c r="Q14" s="422">
        <f t="shared" si="0"/>
        <v>0</v>
      </c>
      <c r="R14" s="162"/>
      <c r="T14" s="354"/>
      <c r="U14" s="367"/>
      <c r="V14" s="379" t="s">
        <v>10</v>
      </c>
      <c r="W14" s="240" t="s">
        <v>62</v>
      </c>
      <c r="X14" s="438">
        <v>0</v>
      </c>
      <c r="Y14" s="439">
        <v>0</v>
      </c>
      <c r="Z14" s="439">
        <v>0</v>
      </c>
      <c r="AA14" s="439">
        <v>0</v>
      </c>
      <c r="AB14" s="439">
        <v>0</v>
      </c>
      <c r="AC14" s="439">
        <v>0</v>
      </c>
      <c r="AD14" s="439">
        <v>0</v>
      </c>
      <c r="AE14" s="439">
        <v>0</v>
      </c>
      <c r="AF14" s="439">
        <v>0</v>
      </c>
      <c r="AG14" s="439">
        <v>0</v>
      </c>
      <c r="AH14" s="439">
        <v>0</v>
      </c>
      <c r="AI14" s="439">
        <v>0</v>
      </c>
      <c r="AJ14" s="422">
        <f t="shared" si="1"/>
        <v>0</v>
      </c>
      <c r="AK14" s="162"/>
      <c r="AM14" s="354"/>
      <c r="AN14" s="367"/>
      <c r="AO14" s="379" t="s">
        <v>10</v>
      </c>
      <c r="AP14" s="240" t="s">
        <v>62</v>
      </c>
      <c r="AQ14" s="462">
        <f t="shared" si="2"/>
        <v>0</v>
      </c>
      <c r="AR14" s="469">
        <f t="shared" si="3"/>
        <v>0</v>
      </c>
      <c r="AS14" s="469">
        <f t="shared" si="4"/>
        <v>0</v>
      </c>
      <c r="AT14" s="469">
        <f t="shared" si="5"/>
        <v>0</v>
      </c>
      <c r="AU14" s="469">
        <f t="shared" si="6"/>
        <v>0</v>
      </c>
      <c r="AV14" s="469">
        <f t="shared" si="7"/>
        <v>0</v>
      </c>
      <c r="AW14" s="469">
        <f t="shared" si="8"/>
        <v>0</v>
      </c>
      <c r="AX14" s="469">
        <f t="shared" si="9"/>
        <v>0</v>
      </c>
      <c r="AY14" s="469">
        <f t="shared" si="10"/>
        <v>0</v>
      </c>
      <c r="AZ14" s="469">
        <f t="shared" si="11"/>
        <v>0</v>
      </c>
      <c r="BA14" s="469">
        <f t="shared" si="12"/>
        <v>0</v>
      </c>
      <c r="BB14" s="469">
        <f t="shared" si="13"/>
        <v>0</v>
      </c>
      <c r="BC14" s="469">
        <f t="shared" si="14"/>
        <v>0</v>
      </c>
      <c r="BD14" s="469">
        <f t="shared" si="15"/>
        <v>0</v>
      </c>
      <c r="BE14" s="469">
        <f t="shared" si="16"/>
        <v>0</v>
      </c>
      <c r="BF14" s="469">
        <f t="shared" si="17"/>
        <v>0</v>
      </c>
      <c r="BG14" s="469">
        <f t="shared" si="18"/>
        <v>0</v>
      </c>
      <c r="BH14" s="469">
        <f t="shared" si="19"/>
        <v>0</v>
      </c>
      <c r="BI14" s="469">
        <f t="shared" si="20"/>
        <v>0</v>
      </c>
      <c r="BJ14" s="469">
        <f t="shared" si="21"/>
        <v>0</v>
      </c>
      <c r="BK14" s="469">
        <f t="shared" si="22"/>
        <v>0</v>
      </c>
      <c r="BL14" s="469">
        <f t="shared" si="23"/>
        <v>0</v>
      </c>
      <c r="BM14" s="469">
        <f t="shared" si="24"/>
        <v>0</v>
      </c>
      <c r="BN14" s="475">
        <f t="shared" si="25"/>
        <v>0</v>
      </c>
    </row>
    <row r="15" spans="1:66" ht="18" customHeight="1">
      <c r="A15" s="354"/>
      <c r="B15" s="367"/>
      <c r="C15" s="380" t="s">
        <v>19</v>
      </c>
      <c r="D15" s="240" t="s">
        <v>79</v>
      </c>
      <c r="E15" s="404">
        <f>'4月'!$AA15</f>
        <v>0</v>
      </c>
      <c r="F15" s="411">
        <f>'5月'!$AA15</f>
        <v>0</v>
      </c>
      <c r="G15" s="411">
        <f>'6月'!$AA15</f>
        <v>0</v>
      </c>
      <c r="H15" s="411">
        <f>'7月'!$AA15</f>
        <v>0</v>
      </c>
      <c r="I15" s="411">
        <f>'8月'!$AA15</f>
        <v>0</v>
      </c>
      <c r="J15" s="411">
        <f>'9月'!$AA15</f>
        <v>0</v>
      </c>
      <c r="K15" s="411">
        <f>'10月'!$AA15</f>
        <v>0</v>
      </c>
      <c r="L15" s="411">
        <f>'11月'!$AA15</f>
        <v>0</v>
      </c>
      <c r="M15" s="411">
        <f>'12月'!$AA15</f>
        <v>0</v>
      </c>
      <c r="N15" s="411">
        <f>'1月'!$AA15</f>
        <v>0</v>
      </c>
      <c r="O15" s="411">
        <f>'2月'!$AA15</f>
        <v>0</v>
      </c>
      <c r="P15" s="411">
        <f>'3月'!$AA15</f>
        <v>0</v>
      </c>
      <c r="Q15" s="422">
        <f t="shared" si="0"/>
        <v>0</v>
      </c>
      <c r="R15" s="162"/>
      <c r="T15" s="354"/>
      <c r="U15" s="367"/>
      <c r="V15" s="380" t="s">
        <v>19</v>
      </c>
      <c r="W15" s="240" t="s">
        <v>79</v>
      </c>
      <c r="X15" s="438">
        <v>0</v>
      </c>
      <c r="Y15" s="439">
        <v>0</v>
      </c>
      <c r="Z15" s="439">
        <v>0</v>
      </c>
      <c r="AA15" s="439">
        <v>0</v>
      </c>
      <c r="AB15" s="439">
        <v>0</v>
      </c>
      <c r="AC15" s="439">
        <v>0</v>
      </c>
      <c r="AD15" s="439">
        <v>0</v>
      </c>
      <c r="AE15" s="439">
        <v>0</v>
      </c>
      <c r="AF15" s="439">
        <v>0</v>
      </c>
      <c r="AG15" s="439">
        <v>0</v>
      </c>
      <c r="AH15" s="439">
        <v>0</v>
      </c>
      <c r="AI15" s="439">
        <v>0</v>
      </c>
      <c r="AJ15" s="422">
        <f t="shared" si="1"/>
        <v>0</v>
      </c>
      <c r="AK15" s="162"/>
      <c r="AM15" s="354"/>
      <c r="AN15" s="367"/>
      <c r="AO15" s="380" t="s">
        <v>19</v>
      </c>
      <c r="AP15" s="240" t="s">
        <v>79</v>
      </c>
      <c r="AQ15" s="462">
        <f t="shared" si="2"/>
        <v>0</v>
      </c>
      <c r="AR15" s="469">
        <f t="shared" si="3"/>
        <v>0</v>
      </c>
      <c r="AS15" s="469">
        <f t="shared" si="4"/>
        <v>0</v>
      </c>
      <c r="AT15" s="469">
        <f t="shared" si="5"/>
        <v>0</v>
      </c>
      <c r="AU15" s="469">
        <f t="shared" si="6"/>
        <v>0</v>
      </c>
      <c r="AV15" s="469">
        <f t="shared" si="7"/>
        <v>0</v>
      </c>
      <c r="AW15" s="469">
        <f t="shared" si="8"/>
        <v>0</v>
      </c>
      <c r="AX15" s="469">
        <f t="shared" si="9"/>
        <v>0</v>
      </c>
      <c r="AY15" s="469">
        <f t="shared" si="10"/>
        <v>0</v>
      </c>
      <c r="AZ15" s="469">
        <f t="shared" si="11"/>
        <v>0</v>
      </c>
      <c r="BA15" s="469">
        <f t="shared" si="12"/>
        <v>0</v>
      </c>
      <c r="BB15" s="469">
        <f t="shared" si="13"/>
        <v>0</v>
      </c>
      <c r="BC15" s="469">
        <f t="shared" si="14"/>
        <v>0</v>
      </c>
      <c r="BD15" s="469">
        <f t="shared" si="15"/>
        <v>0</v>
      </c>
      <c r="BE15" s="469">
        <f t="shared" si="16"/>
        <v>0</v>
      </c>
      <c r="BF15" s="469">
        <f t="shared" si="17"/>
        <v>0</v>
      </c>
      <c r="BG15" s="469">
        <f t="shared" si="18"/>
        <v>0</v>
      </c>
      <c r="BH15" s="469">
        <f t="shared" si="19"/>
        <v>0</v>
      </c>
      <c r="BI15" s="469">
        <f t="shared" si="20"/>
        <v>0</v>
      </c>
      <c r="BJ15" s="469">
        <f t="shared" si="21"/>
        <v>0</v>
      </c>
      <c r="BK15" s="469">
        <f t="shared" si="22"/>
        <v>0</v>
      </c>
      <c r="BL15" s="469">
        <f t="shared" si="23"/>
        <v>0</v>
      </c>
      <c r="BM15" s="469">
        <f t="shared" si="24"/>
        <v>0</v>
      </c>
      <c r="BN15" s="475">
        <f t="shared" si="25"/>
        <v>0</v>
      </c>
    </row>
    <row r="16" spans="1:66" ht="18" customHeight="1">
      <c r="A16" s="354"/>
      <c r="B16" s="367"/>
      <c r="C16" s="380" t="s">
        <v>21</v>
      </c>
      <c r="D16" s="240" t="s">
        <v>69</v>
      </c>
      <c r="E16" s="404">
        <f>'4月'!$AA16</f>
        <v>0</v>
      </c>
      <c r="F16" s="411">
        <f>'5月'!$AA16</f>
        <v>0</v>
      </c>
      <c r="G16" s="411">
        <f>'6月'!$AA16</f>
        <v>0</v>
      </c>
      <c r="H16" s="411">
        <f>'7月'!$AA16</f>
        <v>0</v>
      </c>
      <c r="I16" s="411">
        <f>'8月'!$AA16</f>
        <v>0</v>
      </c>
      <c r="J16" s="411">
        <f>'9月'!$AA16</f>
        <v>0</v>
      </c>
      <c r="K16" s="411">
        <f>'10月'!$AA16</f>
        <v>0</v>
      </c>
      <c r="L16" s="411">
        <f>'11月'!$AA16</f>
        <v>0</v>
      </c>
      <c r="M16" s="411">
        <f>'12月'!$AA16</f>
        <v>0</v>
      </c>
      <c r="N16" s="411">
        <f>'1月'!$AA16</f>
        <v>0</v>
      </c>
      <c r="O16" s="411">
        <f>'2月'!$AA16</f>
        <v>0</v>
      </c>
      <c r="P16" s="411">
        <f>'3月'!$AA16</f>
        <v>0</v>
      </c>
      <c r="Q16" s="422">
        <f t="shared" si="0"/>
        <v>0</v>
      </c>
      <c r="R16" s="162"/>
      <c r="T16" s="354"/>
      <c r="U16" s="367"/>
      <c r="V16" s="380" t="s">
        <v>21</v>
      </c>
      <c r="W16" s="240" t="s">
        <v>69</v>
      </c>
      <c r="X16" s="439">
        <v>0</v>
      </c>
      <c r="Y16" s="439">
        <v>0</v>
      </c>
      <c r="Z16" s="439">
        <v>0</v>
      </c>
      <c r="AA16" s="439">
        <v>0</v>
      </c>
      <c r="AB16" s="439">
        <v>0</v>
      </c>
      <c r="AC16" s="439">
        <v>0</v>
      </c>
      <c r="AD16" s="439">
        <v>0</v>
      </c>
      <c r="AE16" s="439">
        <v>0</v>
      </c>
      <c r="AF16" s="439">
        <v>0</v>
      </c>
      <c r="AG16" s="439">
        <v>0</v>
      </c>
      <c r="AH16" s="439">
        <v>0</v>
      </c>
      <c r="AI16" s="439">
        <v>0</v>
      </c>
      <c r="AJ16" s="422">
        <f t="shared" si="1"/>
        <v>0</v>
      </c>
      <c r="AK16" s="162"/>
      <c r="AM16" s="354"/>
      <c r="AN16" s="367"/>
      <c r="AO16" s="380" t="s">
        <v>21</v>
      </c>
      <c r="AP16" s="240" t="s">
        <v>69</v>
      </c>
      <c r="AQ16" s="462">
        <f t="shared" si="2"/>
        <v>0</v>
      </c>
      <c r="AR16" s="469">
        <f t="shared" si="3"/>
        <v>0</v>
      </c>
      <c r="AS16" s="469">
        <f t="shared" si="4"/>
        <v>0</v>
      </c>
      <c r="AT16" s="469">
        <f t="shared" si="5"/>
        <v>0</v>
      </c>
      <c r="AU16" s="469">
        <f t="shared" si="6"/>
        <v>0</v>
      </c>
      <c r="AV16" s="469">
        <f t="shared" si="7"/>
        <v>0</v>
      </c>
      <c r="AW16" s="469">
        <f t="shared" si="8"/>
        <v>0</v>
      </c>
      <c r="AX16" s="469">
        <f t="shared" si="9"/>
        <v>0</v>
      </c>
      <c r="AY16" s="469">
        <f t="shared" si="10"/>
        <v>0</v>
      </c>
      <c r="AZ16" s="469">
        <f t="shared" si="11"/>
        <v>0</v>
      </c>
      <c r="BA16" s="469">
        <f t="shared" si="12"/>
        <v>0</v>
      </c>
      <c r="BB16" s="469">
        <f t="shared" si="13"/>
        <v>0</v>
      </c>
      <c r="BC16" s="469">
        <f t="shared" si="14"/>
        <v>0</v>
      </c>
      <c r="BD16" s="469">
        <f t="shared" si="15"/>
        <v>0</v>
      </c>
      <c r="BE16" s="469">
        <f t="shared" si="16"/>
        <v>0</v>
      </c>
      <c r="BF16" s="469">
        <f t="shared" si="17"/>
        <v>0</v>
      </c>
      <c r="BG16" s="469">
        <f t="shared" si="18"/>
        <v>0</v>
      </c>
      <c r="BH16" s="469">
        <f t="shared" si="19"/>
        <v>0</v>
      </c>
      <c r="BI16" s="469">
        <f t="shared" si="20"/>
        <v>0</v>
      </c>
      <c r="BJ16" s="469">
        <f t="shared" si="21"/>
        <v>0</v>
      </c>
      <c r="BK16" s="469">
        <f t="shared" si="22"/>
        <v>0</v>
      </c>
      <c r="BL16" s="469">
        <f t="shared" si="23"/>
        <v>0</v>
      </c>
      <c r="BM16" s="469">
        <f t="shared" si="24"/>
        <v>0</v>
      </c>
      <c r="BN16" s="475">
        <f t="shared" si="25"/>
        <v>0</v>
      </c>
    </row>
    <row r="17" spans="1:66" ht="18" customHeight="1">
      <c r="A17" s="354"/>
      <c r="B17" s="367"/>
      <c r="C17" s="381" t="s">
        <v>98</v>
      </c>
      <c r="D17" s="240" t="s">
        <v>73</v>
      </c>
      <c r="E17" s="404">
        <f>'4月'!$AA17</f>
        <v>0</v>
      </c>
      <c r="F17" s="411">
        <f>'5月'!$AA17</f>
        <v>0</v>
      </c>
      <c r="G17" s="411">
        <f>'6月'!$AA17</f>
        <v>0</v>
      </c>
      <c r="H17" s="411">
        <f>'7月'!$AA17</f>
        <v>0</v>
      </c>
      <c r="I17" s="411">
        <f>'8月'!$AA17</f>
        <v>0</v>
      </c>
      <c r="J17" s="411">
        <f>'9月'!$AA17</f>
        <v>0</v>
      </c>
      <c r="K17" s="411">
        <f>'10月'!$AA17</f>
        <v>0</v>
      </c>
      <c r="L17" s="411">
        <f>'11月'!$AA17</f>
        <v>0</v>
      </c>
      <c r="M17" s="411">
        <f>'12月'!$AA17</f>
        <v>0</v>
      </c>
      <c r="N17" s="411">
        <f>'1月'!$AA17</f>
        <v>0</v>
      </c>
      <c r="O17" s="411">
        <f>'2月'!$AA17</f>
        <v>0</v>
      </c>
      <c r="P17" s="411">
        <f>'3月'!$AA17</f>
        <v>0</v>
      </c>
      <c r="Q17" s="422">
        <f t="shared" si="0"/>
        <v>0</v>
      </c>
      <c r="R17" s="162"/>
      <c r="T17" s="354"/>
      <c r="U17" s="367"/>
      <c r="V17" s="381" t="s">
        <v>98</v>
      </c>
      <c r="W17" s="240" t="s">
        <v>73</v>
      </c>
      <c r="X17" s="439">
        <v>0</v>
      </c>
      <c r="Y17" s="439">
        <v>0</v>
      </c>
      <c r="Z17" s="439">
        <v>0</v>
      </c>
      <c r="AA17" s="439">
        <v>0</v>
      </c>
      <c r="AB17" s="439">
        <v>0</v>
      </c>
      <c r="AC17" s="439">
        <v>0</v>
      </c>
      <c r="AD17" s="439">
        <v>0</v>
      </c>
      <c r="AE17" s="439">
        <v>0</v>
      </c>
      <c r="AF17" s="439">
        <v>0</v>
      </c>
      <c r="AG17" s="439">
        <v>0</v>
      </c>
      <c r="AH17" s="439">
        <v>0</v>
      </c>
      <c r="AI17" s="439">
        <v>0</v>
      </c>
      <c r="AJ17" s="422">
        <f t="shared" si="1"/>
        <v>0</v>
      </c>
      <c r="AK17" s="162"/>
      <c r="AM17" s="354"/>
      <c r="AN17" s="367"/>
      <c r="AO17" s="381" t="s">
        <v>98</v>
      </c>
      <c r="AP17" s="240" t="s">
        <v>73</v>
      </c>
      <c r="AQ17" s="462">
        <f t="shared" si="2"/>
        <v>0</v>
      </c>
      <c r="AR17" s="469">
        <f t="shared" si="3"/>
        <v>0</v>
      </c>
      <c r="AS17" s="469">
        <f t="shared" si="4"/>
        <v>0</v>
      </c>
      <c r="AT17" s="469">
        <f t="shared" si="5"/>
        <v>0</v>
      </c>
      <c r="AU17" s="469">
        <f t="shared" si="6"/>
        <v>0</v>
      </c>
      <c r="AV17" s="469">
        <f t="shared" si="7"/>
        <v>0</v>
      </c>
      <c r="AW17" s="469">
        <f t="shared" si="8"/>
        <v>0</v>
      </c>
      <c r="AX17" s="469">
        <f t="shared" si="9"/>
        <v>0</v>
      </c>
      <c r="AY17" s="469">
        <f t="shared" si="10"/>
        <v>0</v>
      </c>
      <c r="AZ17" s="469">
        <f t="shared" si="11"/>
        <v>0</v>
      </c>
      <c r="BA17" s="469">
        <f t="shared" si="12"/>
        <v>0</v>
      </c>
      <c r="BB17" s="469">
        <f t="shared" si="13"/>
        <v>0</v>
      </c>
      <c r="BC17" s="469">
        <f t="shared" si="14"/>
        <v>0</v>
      </c>
      <c r="BD17" s="469">
        <f t="shared" si="15"/>
        <v>0</v>
      </c>
      <c r="BE17" s="469">
        <f t="shared" si="16"/>
        <v>0</v>
      </c>
      <c r="BF17" s="469">
        <f t="shared" si="17"/>
        <v>0</v>
      </c>
      <c r="BG17" s="469">
        <f t="shared" si="18"/>
        <v>0</v>
      </c>
      <c r="BH17" s="469">
        <f t="shared" si="19"/>
        <v>0</v>
      </c>
      <c r="BI17" s="469">
        <f t="shared" si="20"/>
        <v>0</v>
      </c>
      <c r="BJ17" s="469">
        <f t="shared" si="21"/>
        <v>0</v>
      </c>
      <c r="BK17" s="469">
        <f t="shared" si="22"/>
        <v>0</v>
      </c>
      <c r="BL17" s="469">
        <f t="shared" si="23"/>
        <v>0</v>
      </c>
      <c r="BM17" s="469">
        <f t="shared" si="24"/>
        <v>0</v>
      </c>
      <c r="BN17" s="475">
        <f t="shared" si="25"/>
        <v>0</v>
      </c>
    </row>
    <row r="18" spans="1:66" ht="18" customHeight="1">
      <c r="A18" s="354"/>
      <c r="B18" s="367"/>
      <c r="C18" s="379" t="s">
        <v>2</v>
      </c>
      <c r="D18" s="240" t="s">
        <v>16</v>
      </c>
      <c r="E18" s="404">
        <f>'4月'!$AA18</f>
        <v>0</v>
      </c>
      <c r="F18" s="411">
        <f>'5月'!$AA18</f>
        <v>0</v>
      </c>
      <c r="G18" s="411">
        <f>'6月'!$AA18</f>
        <v>0</v>
      </c>
      <c r="H18" s="411">
        <f>'7月'!$AA18</f>
        <v>0</v>
      </c>
      <c r="I18" s="411">
        <f>'8月'!$AA18</f>
        <v>0</v>
      </c>
      <c r="J18" s="411">
        <f>'9月'!$AA18</f>
        <v>0</v>
      </c>
      <c r="K18" s="411">
        <f>'10月'!$AA18</f>
        <v>0</v>
      </c>
      <c r="L18" s="411">
        <f>'11月'!$AA18</f>
        <v>0</v>
      </c>
      <c r="M18" s="411">
        <f>'12月'!$AA18</f>
        <v>0</v>
      </c>
      <c r="N18" s="411">
        <f>'1月'!$AA18</f>
        <v>0</v>
      </c>
      <c r="O18" s="411">
        <f>'2月'!$AA18</f>
        <v>0</v>
      </c>
      <c r="P18" s="411">
        <f>'3月'!$AA18</f>
        <v>0</v>
      </c>
      <c r="Q18" s="422">
        <f t="shared" si="0"/>
        <v>0</v>
      </c>
      <c r="R18" s="162"/>
      <c r="T18" s="354"/>
      <c r="U18" s="367"/>
      <c r="V18" s="379" t="s">
        <v>2</v>
      </c>
      <c r="W18" s="240" t="s">
        <v>16</v>
      </c>
      <c r="X18" s="439">
        <v>0</v>
      </c>
      <c r="Y18" s="439">
        <v>0</v>
      </c>
      <c r="Z18" s="439">
        <v>0</v>
      </c>
      <c r="AA18" s="439">
        <v>0</v>
      </c>
      <c r="AB18" s="439">
        <v>0</v>
      </c>
      <c r="AC18" s="439">
        <v>0</v>
      </c>
      <c r="AD18" s="439">
        <v>0</v>
      </c>
      <c r="AE18" s="439">
        <v>0</v>
      </c>
      <c r="AF18" s="439">
        <v>0</v>
      </c>
      <c r="AG18" s="439">
        <v>0</v>
      </c>
      <c r="AH18" s="439">
        <v>0</v>
      </c>
      <c r="AI18" s="439">
        <v>0</v>
      </c>
      <c r="AJ18" s="422">
        <f t="shared" si="1"/>
        <v>0</v>
      </c>
      <c r="AK18" s="162"/>
      <c r="AM18" s="354"/>
      <c r="AN18" s="367"/>
      <c r="AO18" s="379" t="s">
        <v>2</v>
      </c>
      <c r="AP18" s="240" t="s">
        <v>16</v>
      </c>
      <c r="AQ18" s="462">
        <f t="shared" si="2"/>
        <v>0</v>
      </c>
      <c r="AR18" s="469">
        <f t="shared" si="3"/>
        <v>0</v>
      </c>
      <c r="AS18" s="469">
        <f t="shared" si="4"/>
        <v>0</v>
      </c>
      <c r="AT18" s="469">
        <f t="shared" si="5"/>
        <v>0</v>
      </c>
      <c r="AU18" s="469">
        <f t="shared" si="6"/>
        <v>0</v>
      </c>
      <c r="AV18" s="469">
        <f t="shared" si="7"/>
        <v>0</v>
      </c>
      <c r="AW18" s="469">
        <f t="shared" si="8"/>
        <v>0</v>
      </c>
      <c r="AX18" s="469">
        <f t="shared" si="9"/>
        <v>0</v>
      </c>
      <c r="AY18" s="469">
        <f t="shared" si="10"/>
        <v>0</v>
      </c>
      <c r="AZ18" s="469">
        <f t="shared" si="11"/>
        <v>0</v>
      </c>
      <c r="BA18" s="469">
        <f t="shared" si="12"/>
        <v>0</v>
      </c>
      <c r="BB18" s="469">
        <f t="shared" si="13"/>
        <v>0</v>
      </c>
      <c r="BC18" s="469">
        <f t="shared" si="14"/>
        <v>0</v>
      </c>
      <c r="BD18" s="469">
        <f t="shared" si="15"/>
        <v>0</v>
      </c>
      <c r="BE18" s="469">
        <f t="shared" si="16"/>
        <v>0</v>
      </c>
      <c r="BF18" s="469">
        <f t="shared" si="17"/>
        <v>0</v>
      </c>
      <c r="BG18" s="469">
        <f t="shared" si="18"/>
        <v>0</v>
      </c>
      <c r="BH18" s="469">
        <f t="shared" si="19"/>
        <v>0</v>
      </c>
      <c r="BI18" s="469">
        <f t="shared" si="20"/>
        <v>0</v>
      </c>
      <c r="BJ18" s="469">
        <f t="shared" si="21"/>
        <v>0</v>
      </c>
      <c r="BK18" s="469">
        <f t="shared" si="22"/>
        <v>0</v>
      </c>
      <c r="BL18" s="469">
        <f t="shared" si="23"/>
        <v>0</v>
      </c>
      <c r="BM18" s="469">
        <f t="shared" si="24"/>
        <v>0</v>
      </c>
      <c r="BN18" s="475">
        <f t="shared" si="25"/>
        <v>0</v>
      </c>
    </row>
    <row r="19" spans="1:66" ht="18" customHeight="1">
      <c r="A19" s="354"/>
      <c r="B19" s="367"/>
      <c r="C19" s="379" t="s">
        <v>23</v>
      </c>
      <c r="D19" s="240" t="s">
        <v>80</v>
      </c>
      <c r="E19" s="404">
        <f>'4月'!$AA19</f>
        <v>0</v>
      </c>
      <c r="F19" s="411">
        <f>'5月'!$AA19</f>
        <v>0</v>
      </c>
      <c r="G19" s="411">
        <f>'6月'!$AA19</f>
        <v>0</v>
      </c>
      <c r="H19" s="411">
        <f>'7月'!$AA19</f>
        <v>0</v>
      </c>
      <c r="I19" s="411">
        <f>'8月'!$AA19</f>
        <v>0</v>
      </c>
      <c r="J19" s="411">
        <f>'9月'!$AA19</f>
        <v>0</v>
      </c>
      <c r="K19" s="411">
        <f>'10月'!$AA19</f>
        <v>0</v>
      </c>
      <c r="L19" s="411">
        <f>'11月'!$AA19</f>
        <v>0</v>
      </c>
      <c r="M19" s="411">
        <f>'12月'!$AA19</f>
        <v>0</v>
      </c>
      <c r="N19" s="411">
        <f>'1月'!$AA19</f>
        <v>0</v>
      </c>
      <c r="O19" s="411">
        <f>'2月'!$AA19</f>
        <v>0</v>
      </c>
      <c r="P19" s="411">
        <f>'3月'!$AA19</f>
        <v>0</v>
      </c>
      <c r="Q19" s="422">
        <f t="shared" si="0"/>
        <v>0</v>
      </c>
      <c r="R19" s="162"/>
      <c r="T19" s="354"/>
      <c r="U19" s="367"/>
      <c r="V19" s="379" t="s">
        <v>23</v>
      </c>
      <c r="W19" s="240" t="s">
        <v>80</v>
      </c>
      <c r="X19" s="439">
        <v>0</v>
      </c>
      <c r="Y19" s="439">
        <v>0</v>
      </c>
      <c r="Z19" s="439">
        <v>0</v>
      </c>
      <c r="AA19" s="439">
        <v>0</v>
      </c>
      <c r="AB19" s="439">
        <v>0</v>
      </c>
      <c r="AC19" s="439">
        <v>0</v>
      </c>
      <c r="AD19" s="439">
        <v>0</v>
      </c>
      <c r="AE19" s="439">
        <v>0</v>
      </c>
      <c r="AF19" s="439">
        <v>0</v>
      </c>
      <c r="AG19" s="439">
        <v>0</v>
      </c>
      <c r="AH19" s="439">
        <v>0</v>
      </c>
      <c r="AI19" s="439">
        <v>0</v>
      </c>
      <c r="AJ19" s="422">
        <f t="shared" si="1"/>
        <v>0</v>
      </c>
      <c r="AK19" s="162"/>
      <c r="AM19" s="354"/>
      <c r="AN19" s="367"/>
      <c r="AO19" s="379" t="s">
        <v>23</v>
      </c>
      <c r="AP19" s="240" t="s">
        <v>80</v>
      </c>
      <c r="AQ19" s="462">
        <f t="shared" si="2"/>
        <v>0</v>
      </c>
      <c r="AR19" s="469">
        <f t="shared" si="3"/>
        <v>0</v>
      </c>
      <c r="AS19" s="469">
        <f t="shared" si="4"/>
        <v>0</v>
      </c>
      <c r="AT19" s="469">
        <f t="shared" si="5"/>
        <v>0</v>
      </c>
      <c r="AU19" s="469">
        <f t="shared" si="6"/>
        <v>0</v>
      </c>
      <c r="AV19" s="469">
        <f t="shared" si="7"/>
        <v>0</v>
      </c>
      <c r="AW19" s="469">
        <f t="shared" si="8"/>
        <v>0</v>
      </c>
      <c r="AX19" s="469">
        <f t="shared" si="9"/>
        <v>0</v>
      </c>
      <c r="AY19" s="469">
        <f t="shared" si="10"/>
        <v>0</v>
      </c>
      <c r="AZ19" s="469">
        <f t="shared" si="11"/>
        <v>0</v>
      </c>
      <c r="BA19" s="469">
        <f t="shared" si="12"/>
        <v>0</v>
      </c>
      <c r="BB19" s="469">
        <f t="shared" si="13"/>
        <v>0</v>
      </c>
      <c r="BC19" s="469">
        <f t="shared" si="14"/>
        <v>0</v>
      </c>
      <c r="BD19" s="469">
        <f t="shared" si="15"/>
        <v>0</v>
      </c>
      <c r="BE19" s="469">
        <f t="shared" si="16"/>
        <v>0</v>
      </c>
      <c r="BF19" s="469">
        <f t="shared" si="17"/>
        <v>0</v>
      </c>
      <c r="BG19" s="469">
        <f t="shared" si="18"/>
        <v>0</v>
      </c>
      <c r="BH19" s="469">
        <f t="shared" si="19"/>
        <v>0</v>
      </c>
      <c r="BI19" s="469">
        <f t="shared" si="20"/>
        <v>0</v>
      </c>
      <c r="BJ19" s="469">
        <f t="shared" si="21"/>
        <v>0</v>
      </c>
      <c r="BK19" s="469">
        <f t="shared" si="22"/>
        <v>0</v>
      </c>
      <c r="BL19" s="469">
        <f t="shared" si="23"/>
        <v>0</v>
      </c>
      <c r="BM19" s="469">
        <f t="shared" si="24"/>
        <v>0</v>
      </c>
      <c r="BN19" s="475">
        <f t="shared" si="25"/>
        <v>0</v>
      </c>
    </row>
    <row r="20" spans="1:66" ht="18" customHeight="1">
      <c r="A20" s="354"/>
      <c r="B20" s="367"/>
      <c r="C20" s="379" t="s">
        <v>15</v>
      </c>
      <c r="D20" s="240" t="s">
        <v>41</v>
      </c>
      <c r="E20" s="404">
        <f>'4月'!$AA20</f>
        <v>0</v>
      </c>
      <c r="F20" s="411">
        <f>'5月'!$AA20</f>
        <v>0</v>
      </c>
      <c r="G20" s="411">
        <f>'6月'!$AA20</f>
        <v>0</v>
      </c>
      <c r="H20" s="411">
        <f>'7月'!$AA20</f>
        <v>0</v>
      </c>
      <c r="I20" s="411">
        <f>'8月'!$AA20</f>
        <v>0</v>
      </c>
      <c r="J20" s="411">
        <f>'9月'!$AA20</f>
        <v>0</v>
      </c>
      <c r="K20" s="411">
        <f>'10月'!$AA20</f>
        <v>0</v>
      </c>
      <c r="L20" s="411">
        <f>'11月'!$AA20</f>
        <v>0</v>
      </c>
      <c r="M20" s="411">
        <f>'12月'!$AA20</f>
        <v>0</v>
      </c>
      <c r="N20" s="411">
        <f>'1月'!$AA20</f>
        <v>0</v>
      </c>
      <c r="O20" s="411">
        <f>'2月'!$AA20</f>
        <v>0</v>
      </c>
      <c r="P20" s="411">
        <f>'3月'!$AA20</f>
        <v>0</v>
      </c>
      <c r="Q20" s="422">
        <f t="shared" si="0"/>
        <v>0</v>
      </c>
      <c r="R20" s="162"/>
      <c r="T20" s="354"/>
      <c r="U20" s="367"/>
      <c r="V20" s="379" t="s">
        <v>15</v>
      </c>
      <c r="W20" s="240" t="s">
        <v>41</v>
      </c>
      <c r="X20" s="439">
        <v>0</v>
      </c>
      <c r="Y20" s="439">
        <v>0</v>
      </c>
      <c r="Z20" s="439">
        <v>0</v>
      </c>
      <c r="AA20" s="439">
        <v>0</v>
      </c>
      <c r="AB20" s="439">
        <v>0</v>
      </c>
      <c r="AC20" s="439">
        <v>0</v>
      </c>
      <c r="AD20" s="439">
        <v>0</v>
      </c>
      <c r="AE20" s="439">
        <v>0</v>
      </c>
      <c r="AF20" s="439">
        <v>0</v>
      </c>
      <c r="AG20" s="439">
        <v>0</v>
      </c>
      <c r="AH20" s="439">
        <v>0</v>
      </c>
      <c r="AI20" s="439">
        <v>0</v>
      </c>
      <c r="AJ20" s="422">
        <f t="shared" si="1"/>
        <v>0</v>
      </c>
      <c r="AK20" s="162"/>
      <c r="AM20" s="354"/>
      <c r="AN20" s="367"/>
      <c r="AO20" s="379" t="s">
        <v>15</v>
      </c>
      <c r="AP20" s="240" t="s">
        <v>41</v>
      </c>
      <c r="AQ20" s="462">
        <f t="shared" si="2"/>
        <v>0</v>
      </c>
      <c r="AR20" s="469">
        <f t="shared" si="3"/>
        <v>0</v>
      </c>
      <c r="AS20" s="469">
        <f t="shared" si="4"/>
        <v>0</v>
      </c>
      <c r="AT20" s="469">
        <f t="shared" si="5"/>
        <v>0</v>
      </c>
      <c r="AU20" s="469">
        <f t="shared" si="6"/>
        <v>0</v>
      </c>
      <c r="AV20" s="469">
        <f t="shared" si="7"/>
        <v>0</v>
      </c>
      <c r="AW20" s="469">
        <f t="shared" si="8"/>
        <v>0</v>
      </c>
      <c r="AX20" s="469">
        <f t="shared" si="9"/>
        <v>0</v>
      </c>
      <c r="AY20" s="469">
        <f t="shared" si="10"/>
        <v>0</v>
      </c>
      <c r="AZ20" s="469">
        <f t="shared" si="11"/>
        <v>0</v>
      </c>
      <c r="BA20" s="469">
        <f t="shared" si="12"/>
        <v>0</v>
      </c>
      <c r="BB20" s="469">
        <f t="shared" si="13"/>
        <v>0</v>
      </c>
      <c r="BC20" s="469">
        <f t="shared" si="14"/>
        <v>0</v>
      </c>
      <c r="BD20" s="469">
        <f t="shared" si="15"/>
        <v>0</v>
      </c>
      <c r="BE20" s="469">
        <f t="shared" si="16"/>
        <v>0</v>
      </c>
      <c r="BF20" s="469">
        <f t="shared" si="17"/>
        <v>0</v>
      </c>
      <c r="BG20" s="469">
        <f t="shared" si="18"/>
        <v>0</v>
      </c>
      <c r="BH20" s="469">
        <f t="shared" si="19"/>
        <v>0</v>
      </c>
      <c r="BI20" s="469">
        <f t="shared" si="20"/>
        <v>0</v>
      </c>
      <c r="BJ20" s="469">
        <f t="shared" si="21"/>
        <v>0</v>
      </c>
      <c r="BK20" s="469">
        <f t="shared" si="22"/>
        <v>0</v>
      </c>
      <c r="BL20" s="469">
        <f t="shared" si="23"/>
        <v>0</v>
      </c>
      <c r="BM20" s="469">
        <f t="shared" si="24"/>
        <v>0</v>
      </c>
      <c r="BN20" s="475">
        <f t="shared" si="25"/>
        <v>0</v>
      </c>
    </row>
    <row r="21" spans="1:66" ht="18" customHeight="1">
      <c r="A21" s="354"/>
      <c r="B21" s="367"/>
      <c r="C21" s="379" t="s">
        <v>24</v>
      </c>
      <c r="D21" s="240" t="s">
        <v>67</v>
      </c>
      <c r="E21" s="404">
        <f>'4月'!$AA21</f>
        <v>0</v>
      </c>
      <c r="F21" s="411">
        <f>'5月'!$AA21</f>
        <v>0</v>
      </c>
      <c r="G21" s="411">
        <f>'6月'!$AA21</f>
        <v>0</v>
      </c>
      <c r="H21" s="411">
        <f>'7月'!$AA21</f>
        <v>0</v>
      </c>
      <c r="I21" s="411">
        <f>'8月'!$AA21</f>
        <v>0</v>
      </c>
      <c r="J21" s="411">
        <f>'9月'!$AA21</f>
        <v>0</v>
      </c>
      <c r="K21" s="411">
        <f>'10月'!$AA21</f>
        <v>0</v>
      </c>
      <c r="L21" s="411">
        <f>'11月'!$AA21</f>
        <v>0</v>
      </c>
      <c r="M21" s="411">
        <f>'12月'!$AA21</f>
        <v>0</v>
      </c>
      <c r="N21" s="411">
        <f>'1月'!$AA21</f>
        <v>0</v>
      </c>
      <c r="O21" s="411">
        <f>'2月'!$AA21</f>
        <v>0</v>
      </c>
      <c r="P21" s="411">
        <f>'3月'!$AA21</f>
        <v>0</v>
      </c>
      <c r="Q21" s="422">
        <f t="shared" si="0"/>
        <v>0</v>
      </c>
      <c r="R21" s="162"/>
      <c r="T21" s="354"/>
      <c r="U21" s="367"/>
      <c r="V21" s="379" t="s">
        <v>24</v>
      </c>
      <c r="W21" s="240" t="s">
        <v>67</v>
      </c>
      <c r="X21" s="439">
        <v>0</v>
      </c>
      <c r="Y21" s="439">
        <v>0</v>
      </c>
      <c r="Z21" s="439">
        <v>0</v>
      </c>
      <c r="AA21" s="439">
        <v>0</v>
      </c>
      <c r="AB21" s="439">
        <v>0</v>
      </c>
      <c r="AC21" s="439">
        <v>0</v>
      </c>
      <c r="AD21" s="439">
        <v>0</v>
      </c>
      <c r="AE21" s="439">
        <v>0</v>
      </c>
      <c r="AF21" s="439">
        <v>0</v>
      </c>
      <c r="AG21" s="439">
        <v>0</v>
      </c>
      <c r="AH21" s="439">
        <v>0</v>
      </c>
      <c r="AI21" s="439">
        <v>0</v>
      </c>
      <c r="AJ21" s="422">
        <f t="shared" si="1"/>
        <v>0</v>
      </c>
      <c r="AK21" s="162"/>
      <c r="AM21" s="354"/>
      <c r="AN21" s="367"/>
      <c r="AO21" s="379" t="s">
        <v>24</v>
      </c>
      <c r="AP21" s="240" t="s">
        <v>67</v>
      </c>
      <c r="AQ21" s="462">
        <f t="shared" si="2"/>
        <v>0</v>
      </c>
      <c r="AR21" s="469">
        <f t="shared" si="3"/>
        <v>0</v>
      </c>
      <c r="AS21" s="469">
        <f t="shared" si="4"/>
        <v>0</v>
      </c>
      <c r="AT21" s="469">
        <f t="shared" si="5"/>
        <v>0</v>
      </c>
      <c r="AU21" s="469">
        <f t="shared" si="6"/>
        <v>0</v>
      </c>
      <c r="AV21" s="469">
        <f t="shared" si="7"/>
        <v>0</v>
      </c>
      <c r="AW21" s="469">
        <f t="shared" si="8"/>
        <v>0</v>
      </c>
      <c r="AX21" s="469">
        <f t="shared" si="9"/>
        <v>0</v>
      </c>
      <c r="AY21" s="469">
        <f t="shared" si="10"/>
        <v>0</v>
      </c>
      <c r="AZ21" s="469">
        <f t="shared" si="11"/>
        <v>0</v>
      </c>
      <c r="BA21" s="469">
        <f t="shared" si="12"/>
        <v>0</v>
      </c>
      <c r="BB21" s="469">
        <f t="shared" si="13"/>
        <v>0</v>
      </c>
      <c r="BC21" s="469">
        <f t="shared" si="14"/>
        <v>0</v>
      </c>
      <c r="BD21" s="469">
        <f t="shared" si="15"/>
        <v>0</v>
      </c>
      <c r="BE21" s="469">
        <f t="shared" si="16"/>
        <v>0</v>
      </c>
      <c r="BF21" s="469">
        <f t="shared" si="17"/>
        <v>0</v>
      </c>
      <c r="BG21" s="469">
        <f t="shared" si="18"/>
        <v>0</v>
      </c>
      <c r="BH21" s="469">
        <f t="shared" si="19"/>
        <v>0</v>
      </c>
      <c r="BI21" s="469">
        <f t="shared" si="20"/>
        <v>0</v>
      </c>
      <c r="BJ21" s="469">
        <f t="shared" si="21"/>
        <v>0</v>
      </c>
      <c r="BK21" s="469">
        <f t="shared" si="22"/>
        <v>0</v>
      </c>
      <c r="BL21" s="469">
        <f t="shared" si="23"/>
        <v>0</v>
      </c>
      <c r="BM21" s="469">
        <f t="shared" si="24"/>
        <v>0</v>
      </c>
      <c r="BN21" s="475">
        <f t="shared" si="25"/>
        <v>0</v>
      </c>
    </row>
    <row r="22" spans="1:66" ht="18" customHeight="1">
      <c r="A22" s="354"/>
      <c r="B22" s="367"/>
      <c r="C22" s="379" t="s">
        <v>26</v>
      </c>
      <c r="D22" s="240" t="s">
        <v>81</v>
      </c>
      <c r="E22" s="404">
        <f>'4月'!$AA22</f>
        <v>0</v>
      </c>
      <c r="F22" s="411">
        <f>'5月'!$AA22</f>
        <v>0</v>
      </c>
      <c r="G22" s="411">
        <f>'6月'!$AA22</f>
        <v>0</v>
      </c>
      <c r="H22" s="411">
        <f>'7月'!$AA22</f>
        <v>0</v>
      </c>
      <c r="I22" s="411">
        <f>'8月'!$AA22</f>
        <v>0</v>
      </c>
      <c r="J22" s="411">
        <f>'9月'!$AA22</f>
        <v>0</v>
      </c>
      <c r="K22" s="411">
        <f>'10月'!$AA22</f>
        <v>0</v>
      </c>
      <c r="L22" s="411">
        <f>'11月'!$AA22</f>
        <v>0</v>
      </c>
      <c r="M22" s="411">
        <f>'12月'!$AA22</f>
        <v>0</v>
      </c>
      <c r="N22" s="411">
        <f>'1月'!$AA22</f>
        <v>0</v>
      </c>
      <c r="O22" s="411">
        <f>'2月'!$AA22</f>
        <v>0</v>
      </c>
      <c r="P22" s="411">
        <f>'3月'!$AA22</f>
        <v>0</v>
      </c>
      <c r="Q22" s="422">
        <f t="shared" si="0"/>
        <v>0</v>
      </c>
      <c r="R22" s="162"/>
      <c r="T22" s="354"/>
      <c r="U22" s="367"/>
      <c r="V22" s="379" t="s">
        <v>26</v>
      </c>
      <c r="W22" s="240" t="s">
        <v>81</v>
      </c>
      <c r="X22" s="438">
        <v>0</v>
      </c>
      <c r="Y22" s="439">
        <v>0</v>
      </c>
      <c r="Z22" s="439">
        <v>0</v>
      </c>
      <c r="AA22" s="439">
        <v>0</v>
      </c>
      <c r="AB22" s="439">
        <v>0</v>
      </c>
      <c r="AC22" s="439">
        <v>0</v>
      </c>
      <c r="AD22" s="439">
        <v>0</v>
      </c>
      <c r="AE22" s="439">
        <v>0</v>
      </c>
      <c r="AF22" s="439">
        <v>0</v>
      </c>
      <c r="AG22" s="439">
        <v>0</v>
      </c>
      <c r="AH22" s="439">
        <v>0</v>
      </c>
      <c r="AI22" s="439">
        <v>0</v>
      </c>
      <c r="AJ22" s="422">
        <f t="shared" si="1"/>
        <v>0</v>
      </c>
      <c r="AK22" s="162"/>
      <c r="AM22" s="354"/>
      <c r="AN22" s="367"/>
      <c r="AO22" s="379" t="s">
        <v>26</v>
      </c>
      <c r="AP22" s="240" t="s">
        <v>81</v>
      </c>
      <c r="AQ22" s="462">
        <f t="shared" si="2"/>
        <v>0</v>
      </c>
      <c r="AR22" s="469">
        <f t="shared" si="3"/>
        <v>0</v>
      </c>
      <c r="AS22" s="469">
        <f t="shared" si="4"/>
        <v>0</v>
      </c>
      <c r="AT22" s="469">
        <f t="shared" si="5"/>
        <v>0</v>
      </c>
      <c r="AU22" s="469">
        <f t="shared" si="6"/>
        <v>0</v>
      </c>
      <c r="AV22" s="469">
        <f t="shared" si="7"/>
        <v>0</v>
      </c>
      <c r="AW22" s="469">
        <f t="shared" si="8"/>
        <v>0</v>
      </c>
      <c r="AX22" s="469">
        <f t="shared" si="9"/>
        <v>0</v>
      </c>
      <c r="AY22" s="469">
        <f t="shared" si="10"/>
        <v>0</v>
      </c>
      <c r="AZ22" s="469">
        <f t="shared" si="11"/>
        <v>0</v>
      </c>
      <c r="BA22" s="469">
        <f t="shared" si="12"/>
        <v>0</v>
      </c>
      <c r="BB22" s="469">
        <f t="shared" si="13"/>
        <v>0</v>
      </c>
      <c r="BC22" s="469">
        <f t="shared" si="14"/>
        <v>0</v>
      </c>
      <c r="BD22" s="469">
        <f t="shared" si="15"/>
        <v>0</v>
      </c>
      <c r="BE22" s="469">
        <f t="shared" si="16"/>
        <v>0</v>
      </c>
      <c r="BF22" s="469">
        <f t="shared" si="17"/>
        <v>0</v>
      </c>
      <c r="BG22" s="469">
        <f t="shared" si="18"/>
        <v>0</v>
      </c>
      <c r="BH22" s="469">
        <f t="shared" si="19"/>
        <v>0</v>
      </c>
      <c r="BI22" s="469">
        <f t="shared" si="20"/>
        <v>0</v>
      </c>
      <c r="BJ22" s="469">
        <f t="shared" si="21"/>
        <v>0</v>
      </c>
      <c r="BK22" s="469">
        <f t="shared" si="22"/>
        <v>0</v>
      </c>
      <c r="BL22" s="469">
        <f t="shared" si="23"/>
        <v>0</v>
      </c>
      <c r="BM22" s="469">
        <f t="shared" si="24"/>
        <v>0</v>
      </c>
      <c r="BN22" s="475">
        <f t="shared" si="25"/>
        <v>0</v>
      </c>
    </row>
    <row r="23" spans="1:66" ht="18" customHeight="1">
      <c r="A23" s="354"/>
      <c r="B23" s="367"/>
      <c r="C23" s="379" t="s">
        <v>31</v>
      </c>
      <c r="D23" s="240" t="s">
        <v>114</v>
      </c>
      <c r="E23" s="404">
        <f>'4月'!$AA23</f>
        <v>0</v>
      </c>
      <c r="F23" s="411">
        <f>'5月'!$AA23</f>
        <v>0</v>
      </c>
      <c r="G23" s="411">
        <f>'6月'!$AA23</f>
        <v>0</v>
      </c>
      <c r="H23" s="411">
        <f>'7月'!$AA23</f>
        <v>0</v>
      </c>
      <c r="I23" s="411">
        <f>'8月'!$AA23</f>
        <v>0</v>
      </c>
      <c r="J23" s="411">
        <f>'9月'!$AA23</f>
        <v>0</v>
      </c>
      <c r="K23" s="411">
        <f>'10月'!$AA23</f>
        <v>0</v>
      </c>
      <c r="L23" s="411">
        <f>'11月'!$AA23</f>
        <v>0</v>
      </c>
      <c r="M23" s="411">
        <f>'12月'!$AA23</f>
        <v>0</v>
      </c>
      <c r="N23" s="411">
        <f>'1月'!$AA23</f>
        <v>0</v>
      </c>
      <c r="O23" s="411">
        <f>'2月'!$AA23</f>
        <v>0</v>
      </c>
      <c r="P23" s="411">
        <f>'3月'!$AA23</f>
        <v>0</v>
      </c>
      <c r="Q23" s="422">
        <f t="shared" si="0"/>
        <v>0</v>
      </c>
      <c r="R23" s="427"/>
      <c r="T23" s="354"/>
      <c r="U23" s="367"/>
      <c r="V23" s="379" t="s">
        <v>31</v>
      </c>
      <c r="W23" s="240" t="s">
        <v>114</v>
      </c>
      <c r="X23" s="438">
        <v>0</v>
      </c>
      <c r="Y23" s="439">
        <v>0</v>
      </c>
      <c r="Z23" s="439">
        <v>0</v>
      </c>
      <c r="AA23" s="439">
        <v>0</v>
      </c>
      <c r="AB23" s="439">
        <v>0</v>
      </c>
      <c r="AC23" s="439">
        <v>0</v>
      </c>
      <c r="AD23" s="439">
        <v>0</v>
      </c>
      <c r="AE23" s="439">
        <v>0</v>
      </c>
      <c r="AF23" s="439">
        <v>0</v>
      </c>
      <c r="AG23" s="439">
        <v>0</v>
      </c>
      <c r="AH23" s="439">
        <v>0</v>
      </c>
      <c r="AI23" s="439">
        <v>0</v>
      </c>
      <c r="AJ23" s="422">
        <f t="shared" si="1"/>
        <v>0</v>
      </c>
      <c r="AK23" s="427"/>
      <c r="AM23" s="354"/>
      <c r="AN23" s="367"/>
      <c r="AO23" s="379" t="s">
        <v>31</v>
      </c>
      <c r="AP23" s="240" t="s">
        <v>114</v>
      </c>
      <c r="AQ23" s="462">
        <f t="shared" si="2"/>
        <v>0</v>
      </c>
      <c r="AR23" s="469">
        <f t="shared" si="3"/>
        <v>0</v>
      </c>
      <c r="AS23" s="469">
        <f t="shared" si="4"/>
        <v>0</v>
      </c>
      <c r="AT23" s="469">
        <f t="shared" si="5"/>
        <v>0</v>
      </c>
      <c r="AU23" s="469">
        <f t="shared" si="6"/>
        <v>0</v>
      </c>
      <c r="AV23" s="469">
        <f t="shared" si="7"/>
        <v>0</v>
      </c>
      <c r="AW23" s="469">
        <f t="shared" si="8"/>
        <v>0</v>
      </c>
      <c r="AX23" s="469">
        <f t="shared" si="9"/>
        <v>0</v>
      </c>
      <c r="AY23" s="469">
        <f t="shared" si="10"/>
        <v>0</v>
      </c>
      <c r="AZ23" s="469">
        <f t="shared" si="11"/>
        <v>0</v>
      </c>
      <c r="BA23" s="469">
        <f t="shared" si="12"/>
        <v>0</v>
      </c>
      <c r="BB23" s="469">
        <f t="shared" si="13"/>
        <v>0</v>
      </c>
      <c r="BC23" s="469">
        <f t="shared" si="14"/>
        <v>0</v>
      </c>
      <c r="BD23" s="469">
        <f t="shared" si="15"/>
        <v>0</v>
      </c>
      <c r="BE23" s="469">
        <f t="shared" si="16"/>
        <v>0</v>
      </c>
      <c r="BF23" s="469">
        <f t="shared" si="17"/>
        <v>0</v>
      </c>
      <c r="BG23" s="469">
        <f t="shared" si="18"/>
        <v>0</v>
      </c>
      <c r="BH23" s="469">
        <f t="shared" si="19"/>
        <v>0</v>
      </c>
      <c r="BI23" s="469">
        <f t="shared" si="20"/>
        <v>0</v>
      </c>
      <c r="BJ23" s="469">
        <f t="shared" si="21"/>
        <v>0</v>
      </c>
      <c r="BK23" s="469">
        <f t="shared" si="22"/>
        <v>0</v>
      </c>
      <c r="BL23" s="469">
        <f t="shared" si="23"/>
        <v>0</v>
      </c>
      <c r="BM23" s="469">
        <f t="shared" si="24"/>
        <v>0</v>
      </c>
      <c r="BN23" s="475">
        <f t="shared" si="25"/>
        <v>0</v>
      </c>
    </row>
    <row r="24" spans="1:66" ht="18" customHeight="1">
      <c r="A24" s="354"/>
      <c r="B24" s="367"/>
      <c r="C24" s="380" t="s">
        <v>34</v>
      </c>
      <c r="D24" s="240" t="s">
        <v>115</v>
      </c>
      <c r="E24" s="404">
        <f>'4月'!$AA24</f>
        <v>0</v>
      </c>
      <c r="F24" s="411">
        <f>'5月'!$AA24</f>
        <v>0</v>
      </c>
      <c r="G24" s="411">
        <f>'6月'!$AA24</f>
        <v>0</v>
      </c>
      <c r="H24" s="411">
        <f>'7月'!$AA24</f>
        <v>0</v>
      </c>
      <c r="I24" s="411">
        <f>'8月'!$AA24</f>
        <v>0</v>
      </c>
      <c r="J24" s="411">
        <f>'9月'!$AA24</f>
        <v>0</v>
      </c>
      <c r="K24" s="411">
        <f>'10月'!$AA24</f>
        <v>0</v>
      </c>
      <c r="L24" s="411">
        <f>'11月'!$AA24</f>
        <v>0</v>
      </c>
      <c r="M24" s="411">
        <f>'12月'!$AA24</f>
        <v>0</v>
      </c>
      <c r="N24" s="411">
        <f>'1月'!$AA24</f>
        <v>0</v>
      </c>
      <c r="O24" s="411">
        <f>'2月'!$AA24</f>
        <v>0</v>
      </c>
      <c r="P24" s="411">
        <f>'3月'!$AA24</f>
        <v>0</v>
      </c>
      <c r="Q24" s="422">
        <f t="shared" si="0"/>
        <v>0</v>
      </c>
      <c r="R24" s="162"/>
      <c r="T24" s="354"/>
      <c r="U24" s="367"/>
      <c r="V24" s="380" t="s">
        <v>34</v>
      </c>
      <c r="W24" s="240" t="s">
        <v>115</v>
      </c>
      <c r="X24" s="438">
        <v>0</v>
      </c>
      <c r="Y24" s="439">
        <v>0</v>
      </c>
      <c r="Z24" s="439">
        <v>0</v>
      </c>
      <c r="AA24" s="439">
        <v>0</v>
      </c>
      <c r="AB24" s="439">
        <v>0</v>
      </c>
      <c r="AC24" s="439">
        <v>0</v>
      </c>
      <c r="AD24" s="439">
        <v>0</v>
      </c>
      <c r="AE24" s="439">
        <v>0</v>
      </c>
      <c r="AF24" s="439">
        <v>0</v>
      </c>
      <c r="AG24" s="439">
        <v>0</v>
      </c>
      <c r="AH24" s="439">
        <v>0</v>
      </c>
      <c r="AI24" s="439">
        <v>0</v>
      </c>
      <c r="AJ24" s="422">
        <f t="shared" si="1"/>
        <v>0</v>
      </c>
      <c r="AK24" s="162"/>
      <c r="AM24" s="354"/>
      <c r="AN24" s="367"/>
      <c r="AO24" s="380" t="s">
        <v>34</v>
      </c>
      <c r="AP24" s="240" t="s">
        <v>115</v>
      </c>
      <c r="AQ24" s="462">
        <f t="shared" si="2"/>
        <v>0</v>
      </c>
      <c r="AR24" s="469">
        <f t="shared" si="3"/>
        <v>0</v>
      </c>
      <c r="AS24" s="469">
        <f t="shared" si="4"/>
        <v>0</v>
      </c>
      <c r="AT24" s="469">
        <f t="shared" si="5"/>
        <v>0</v>
      </c>
      <c r="AU24" s="469">
        <f t="shared" si="6"/>
        <v>0</v>
      </c>
      <c r="AV24" s="469">
        <f t="shared" si="7"/>
        <v>0</v>
      </c>
      <c r="AW24" s="469">
        <f t="shared" si="8"/>
        <v>0</v>
      </c>
      <c r="AX24" s="469">
        <f t="shared" si="9"/>
        <v>0</v>
      </c>
      <c r="AY24" s="469">
        <f t="shared" si="10"/>
        <v>0</v>
      </c>
      <c r="AZ24" s="469">
        <f t="shared" si="11"/>
        <v>0</v>
      </c>
      <c r="BA24" s="469">
        <f t="shared" si="12"/>
        <v>0</v>
      </c>
      <c r="BB24" s="469">
        <f t="shared" si="13"/>
        <v>0</v>
      </c>
      <c r="BC24" s="469">
        <f t="shared" si="14"/>
        <v>0</v>
      </c>
      <c r="BD24" s="469">
        <f t="shared" si="15"/>
        <v>0</v>
      </c>
      <c r="BE24" s="469">
        <f t="shared" si="16"/>
        <v>0</v>
      </c>
      <c r="BF24" s="469">
        <f t="shared" si="17"/>
        <v>0</v>
      </c>
      <c r="BG24" s="469">
        <f t="shared" si="18"/>
        <v>0</v>
      </c>
      <c r="BH24" s="469">
        <f t="shared" si="19"/>
        <v>0</v>
      </c>
      <c r="BI24" s="469">
        <f t="shared" si="20"/>
        <v>0</v>
      </c>
      <c r="BJ24" s="469">
        <f t="shared" si="21"/>
        <v>0</v>
      </c>
      <c r="BK24" s="469">
        <f t="shared" si="22"/>
        <v>0</v>
      </c>
      <c r="BL24" s="469">
        <f t="shared" si="23"/>
        <v>0</v>
      </c>
      <c r="BM24" s="469">
        <f t="shared" si="24"/>
        <v>0</v>
      </c>
      <c r="BN24" s="475">
        <f t="shared" si="25"/>
        <v>0</v>
      </c>
    </row>
    <row r="25" spans="1:66" ht="18" customHeight="1">
      <c r="A25" s="354"/>
      <c r="B25" s="367"/>
      <c r="C25" s="382" t="s">
        <v>38</v>
      </c>
      <c r="D25" s="241" t="s">
        <v>116</v>
      </c>
      <c r="E25" s="405">
        <f>'4月'!$AA25</f>
        <v>0</v>
      </c>
      <c r="F25" s="412">
        <f>'5月'!$AA25</f>
        <v>0</v>
      </c>
      <c r="G25" s="412">
        <f>'6月'!$AA25</f>
        <v>0</v>
      </c>
      <c r="H25" s="412">
        <f>'7月'!$AA25</f>
        <v>0</v>
      </c>
      <c r="I25" s="412">
        <f>'8月'!$AA25</f>
        <v>0</v>
      </c>
      <c r="J25" s="412">
        <f>'9月'!$AA25</f>
        <v>0</v>
      </c>
      <c r="K25" s="412">
        <f>'10月'!$AA25</f>
        <v>0</v>
      </c>
      <c r="L25" s="412">
        <f>'11月'!$AA25</f>
        <v>0</v>
      </c>
      <c r="M25" s="412">
        <f>'12月'!$AA25</f>
        <v>0</v>
      </c>
      <c r="N25" s="412">
        <f>'1月'!$AA25</f>
        <v>0</v>
      </c>
      <c r="O25" s="412">
        <f>'2月'!$AA25</f>
        <v>0</v>
      </c>
      <c r="P25" s="412">
        <f>'3月'!$AA25</f>
        <v>0</v>
      </c>
      <c r="Q25" s="423">
        <f t="shared" si="0"/>
        <v>0</v>
      </c>
      <c r="R25" s="428"/>
      <c r="T25" s="354"/>
      <c r="U25" s="367"/>
      <c r="V25" s="382" t="s">
        <v>38</v>
      </c>
      <c r="W25" s="241" t="s">
        <v>116</v>
      </c>
      <c r="X25" s="440">
        <v>0</v>
      </c>
      <c r="Y25" s="450">
        <v>0</v>
      </c>
      <c r="Z25" s="450">
        <v>0</v>
      </c>
      <c r="AA25" s="439">
        <v>0</v>
      </c>
      <c r="AB25" s="439">
        <v>0</v>
      </c>
      <c r="AC25" s="439">
        <v>0</v>
      </c>
      <c r="AD25" s="439">
        <v>0</v>
      </c>
      <c r="AE25" s="439">
        <v>0</v>
      </c>
      <c r="AF25" s="439">
        <v>0</v>
      </c>
      <c r="AG25" s="439">
        <v>0</v>
      </c>
      <c r="AH25" s="450">
        <v>0</v>
      </c>
      <c r="AI25" s="450">
        <v>0</v>
      </c>
      <c r="AJ25" s="423">
        <f t="shared" si="1"/>
        <v>0</v>
      </c>
      <c r="AK25" s="428"/>
      <c r="AM25" s="354"/>
      <c r="AN25" s="367"/>
      <c r="AO25" s="458" t="s">
        <v>38</v>
      </c>
      <c r="AP25" s="459" t="s">
        <v>116</v>
      </c>
      <c r="AQ25" s="463">
        <f t="shared" si="2"/>
        <v>0</v>
      </c>
      <c r="AR25" s="470">
        <f t="shared" si="3"/>
        <v>0</v>
      </c>
      <c r="AS25" s="470">
        <f t="shared" si="4"/>
        <v>0</v>
      </c>
      <c r="AT25" s="470">
        <f t="shared" si="5"/>
        <v>0</v>
      </c>
      <c r="AU25" s="470">
        <f t="shared" si="6"/>
        <v>0</v>
      </c>
      <c r="AV25" s="470">
        <f t="shared" si="7"/>
        <v>0</v>
      </c>
      <c r="AW25" s="470">
        <f t="shared" si="8"/>
        <v>0</v>
      </c>
      <c r="AX25" s="470">
        <f t="shared" si="9"/>
        <v>0</v>
      </c>
      <c r="AY25" s="470">
        <f t="shared" si="10"/>
        <v>0</v>
      </c>
      <c r="AZ25" s="470">
        <f t="shared" si="11"/>
        <v>0</v>
      </c>
      <c r="BA25" s="470">
        <f t="shared" si="12"/>
        <v>0</v>
      </c>
      <c r="BB25" s="470">
        <f t="shared" si="13"/>
        <v>0</v>
      </c>
      <c r="BC25" s="470">
        <f t="shared" si="14"/>
        <v>0</v>
      </c>
      <c r="BD25" s="470">
        <f t="shared" si="15"/>
        <v>0</v>
      </c>
      <c r="BE25" s="470">
        <f t="shared" si="16"/>
        <v>0</v>
      </c>
      <c r="BF25" s="470">
        <f t="shared" si="17"/>
        <v>0</v>
      </c>
      <c r="BG25" s="470">
        <f t="shared" si="18"/>
        <v>0</v>
      </c>
      <c r="BH25" s="470">
        <f t="shared" si="19"/>
        <v>0</v>
      </c>
      <c r="BI25" s="470">
        <f t="shared" si="20"/>
        <v>0</v>
      </c>
      <c r="BJ25" s="470">
        <f t="shared" si="21"/>
        <v>0</v>
      </c>
      <c r="BK25" s="470">
        <f t="shared" si="22"/>
        <v>0</v>
      </c>
      <c r="BL25" s="470">
        <f t="shared" si="23"/>
        <v>0</v>
      </c>
      <c r="BM25" s="470">
        <f t="shared" si="24"/>
        <v>0</v>
      </c>
      <c r="BN25" s="476">
        <f t="shared" si="25"/>
        <v>0</v>
      </c>
    </row>
    <row r="26" spans="1:66" s="348" customFormat="1" ht="18" customHeight="1">
      <c r="A26" s="354"/>
      <c r="B26" s="368"/>
      <c r="C26" s="383" t="s">
        <v>39</v>
      </c>
      <c r="D26" s="396" t="s">
        <v>119</v>
      </c>
      <c r="E26" s="406">
        <f>'4月'!$AA26</f>
        <v>0</v>
      </c>
      <c r="F26" s="413">
        <f>'5月'!$AA26</f>
        <v>0</v>
      </c>
      <c r="G26" s="413">
        <f>'6月'!$AA26</f>
        <v>0</v>
      </c>
      <c r="H26" s="413">
        <f>'7月'!$AA26</f>
        <v>0</v>
      </c>
      <c r="I26" s="413">
        <f>'8月'!$AA26</f>
        <v>0</v>
      </c>
      <c r="J26" s="413">
        <f>'9月'!$AA26</f>
        <v>0</v>
      </c>
      <c r="K26" s="413">
        <f>'10月'!$AA26</f>
        <v>0</v>
      </c>
      <c r="L26" s="413">
        <f>'11月'!$AA26</f>
        <v>0</v>
      </c>
      <c r="M26" s="413">
        <f>'12月'!$AA26</f>
        <v>0</v>
      </c>
      <c r="N26" s="413">
        <f>'1月'!$AA26</f>
        <v>0</v>
      </c>
      <c r="O26" s="413">
        <f>'2月'!$AA26</f>
        <v>0</v>
      </c>
      <c r="P26" s="413">
        <f>'3月'!$AA26</f>
        <v>0</v>
      </c>
      <c r="Q26" s="174">
        <f t="shared" si="0"/>
        <v>0</v>
      </c>
      <c r="R26" s="429"/>
      <c r="T26" s="354"/>
      <c r="U26" s="368"/>
      <c r="V26" s="383" t="s">
        <v>39</v>
      </c>
      <c r="W26" s="396" t="s">
        <v>119</v>
      </c>
      <c r="X26" s="441">
        <v>0</v>
      </c>
      <c r="Y26" s="451">
        <v>0</v>
      </c>
      <c r="Z26" s="451">
        <v>0</v>
      </c>
      <c r="AA26" s="451">
        <v>0</v>
      </c>
      <c r="AB26" s="451">
        <v>0</v>
      </c>
      <c r="AC26" s="451">
        <v>0</v>
      </c>
      <c r="AD26" s="451">
        <v>0</v>
      </c>
      <c r="AE26" s="451">
        <v>0</v>
      </c>
      <c r="AF26" s="451">
        <v>0</v>
      </c>
      <c r="AG26" s="451">
        <v>0</v>
      </c>
      <c r="AH26" s="451">
        <v>0</v>
      </c>
      <c r="AI26" s="451">
        <v>0</v>
      </c>
      <c r="AJ26" s="174">
        <f t="shared" si="1"/>
        <v>0</v>
      </c>
      <c r="AK26" s="429"/>
      <c r="AM26" s="354"/>
      <c r="AN26" s="368"/>
      <c r="AO26" s="383" t="s">
        <v>39</v>
      </c>
      <c r="AP26" s="396" t="s">
        <v>119</v>
      </c>
      <c r="AQ26" s="406">
        <f t="shared" ref="AQ26:BN26" si="26">SUM(AQ12:AQ25)</f>
        <v>0</v>
      </c>
      <c r="AR26" s="413">
        <f t="shared" si="26"/>
        <v>0</v>
      </c>
      <c r="AS26" s="413">
        <f t="shared" si="26"/>
        <v>0</v>
      </c>
      <c r="AT26" s="413">
        <f t="shared" si="26"/>
        <v>0</v>
      </c>
      <c r="AU26" s="413">
        <f t="shared" si="26"/>
        <v>0</v>
      </c>
      <c r="AV26" s="413">
        <f t="shared" si="26"/>
        <v>0</v>
      </c>
      <c r="AW26" s="413">
        <f t="shared" si="26"/>
        <v>0</v>
      </c>
      <c r="AX26" s="413">
        <f t="shared" si="26"/>
        <v>0</v>
      </c>
      <c r="AY26" s="413">
        <f t="shared" si="26"/>
        <v>0</v>
      </c>
      <c r="AZ26" s="413">
        <f t="shared" si="26"/>
        <v>0</v>
      </c>
      <c r="BA26" s="413">
        <f t="shared" si="26"/>
        <v>0</v>
      </c>
      <c r="BB26" s="413">
        <f t="shared" si="26"/>
        <v>0</v>
      </c>
      <c r="BC26" s="413">
        <f t="shared" si="26"/>
        <v>0</v>
      </c>
      <c r="BD26" s="413">
        <f t="shared" si="26"/>
        <v>0</v>
      </c>
      <c r="BE26" s="413">
        <f t="shared" si="26"/>
        <v>0</v>
      </c>
      <c r="BF26" s="413">
        <f t="shared" si="26"/>
        <v>0</v>
      </c>
      <c r="BG26" s="413">
        <f t="shared" si="26"/>
        <v>0</v>
      </c>
      <c r="BH26" s="413">
        <f t="shared" si="26"/>
        <v>0</v>
      </c>
      <c r="BI26" s="413">
        <f t="shared" si="26"/>
        <v>0</v>
      </c>
      <c r="BJ26" s="413">
        <f t="shared" si="26"/>
        <v>0</v>
      </c>
      <c r="BK26" s="413">
        <f t="shared" si="26"/>
        <v>0</v>
      </c>
      <c r="BL26" s="413">
        <f t="shared" si="26"/>
        <v>0</v>
      </c>
      <c r="BM26" s="413">
        <f t="shared" si="26"/>
        <v>0</v>
      </c>
      <c r="BN26" s="247">
        <f t="shared" si="26"/>
        <v>0</v>
      </c>
    </row>
    <row r="27" spans="1:66" ht="18" customHeight="1">
      <c r="A27" s="354"/>
      <c r="B27" s="203" t="s">
        <v>106</v>
      </c>
      <c r="C27" s="384" t="s">
        <v>28</v>
      </c>
      <c r="D27" s="397" t="s">
        <v>120</v>
      </c>
      <c r="E27" s="407">
        <f>'4月'!$AA27</f>
        <v>0</v>
      </c>
      <c r="F27" s="414">
        <f>'5月'!$AA27</f>
        <v>0</v>
      </c>
      <c r="G27" s="414">
        <f>'6月'!$AA27</f>
        <v>0</v>
      </c>
      <c r="H27" s="414">
        <f>'7月'!$AA27</f>
        <v>0</v>
      </c>
      <c r="I27" s="414">
        <f>'8月'!$AA27</f>
        <v>0</v>
      </c>
      <c r="J27" s="414">
        <f>'9月'!$AA27</f>
        <v>0</v>
      </c>
      <c r="K27" s="414">
        <f>'10月'!$AA27</f>
        <v>0</v>
      </c>
      <c r="L27" s="414">
        <f>'11月'!$AA27</f>
        <v>0</v>
      </c>
      <c r="M27" s="414">
        <f>'12月'!$AA27</f>
        <v>0</v>
      </c>
      <c r="N27" s="414">
        <f>'1月'!$AA27</f>
        <v>0</v>
      </c>
      <c r="O27" s="414">
        <f>'2月'!$AA27</f>
        <v>0</v>
      </c>
      <c r="P27" s="414">
        <f>'3月'!$AA27</f>
        <v>0</v>
      </c>
      <c r="Q27" s="422">
        <f t="shared" si="0"/>
        <v>0</v>
      </c>
      <c r="R27" s="426" t="s">
        <v>6</v>
      </c>
      <c r="T27" s="354"/>
      <c r="U27" s="435" t="s">
        <v>106</v>
      </c>
      <c r="V27" s="384" t="s">
        <v>28</v>
      </c>
      <c r="W27" s="397" t="s">
        <v>120</v>
      </c>
      <c r="X27" s="442">
        <v>0</v>
      </c>
      <c r="Y27" s="452">
        <v>0</v>
      </c>
      <c r="Z27" s="452">
        <v>0</v>
      </c>
      <c r="AA27" s="452">
        <v>0</v>
      </c>
      <c r="AB27" s="452">
        <v>0</v>
      </c>
      <c r="AC27" s="452">
        <v>0</v>
      </c>
      <c r="AD27" s="452">
        <v>0</v>
      </c>
      <c r="AE27" s="452">
        <v>0</v>
      </c>
      <c r="AF27" s="452">
        <v>0</v>
      </c>
      <c r="AG27" s="452">
        <v>0</v>
      </c>
      <c r="AH27" s="452">
        <v>0</v>
      </c>
      <c r="AI27" s="452">
        <v>0</v>
      </c>
      <c r="AJ27" s="422">
        <f t="shared" si="1"/>
        <v>0</v>
      </c>
      <c r="AK27" s="426" t="s">
        <v>6</v>
      </c>
      <c r="AM27" s="354"/>
      <c r="AN27" s="435" t="s">
        <v>106</v>
      </c>
      <c r="AO27" s="384" t="s">
        <v>28</v>
      </c>
      <c r="AP27" s="397" t="s">
        <v>120</v>
      </c>
      <c r="AQ27" s="461">
        <f>X27</f>
        <v>0</v>
      </c>
      <c r="AR27" s="468">
        <f>E27</f>
        <v>0</v>
      </c>
      <c r="AS27" s="468">
        <f>Y27</f>
        <v>0</v>
      </c>
      <c r="AT27" s="468">
        <f>F27</f>
        <v>0</v>
      </c>
      <c r="AU27" s="468">
        <f>Z27</f>
        <v>0</v>
      </c>
      <c r="AV27" s="468">
        <f>G27</f>
        <v>0</v>
      </c>
      <c r="AW27" s="468">
        <f>AA27</f>
        <v>0</v>
      </c>
      <c r="AX27" s="468">
        <f>H27</f>
        <v>0</v>
      </c>
      <c r="AY27" s="468">
        <f>AB27</f>
        <v>0</v>
      </c>
      <c r="AZ27" s="468">
        <f>I27</f>
        <v>0</v>
      </c>
      <c r="BA27" s="468">
        <f>AC27</f>
        <v>0</v>
      </c>
      <c r="BB27" s="468">
        <f>J27</f>
        <v>0</v>
      </c>
      <c r="BC27" s="468">
        <f>AD27</f>
        <v>0</v>
      </c>
      <c r="BD27" s="468">
        <f>K27</f>
        <v>0</v>
      </c>
      <c r="BE27" s="468">
        <f>AE27</f>
        <v>0</v>
      </c>
      <c r="BF27" s="468">
        <f>L27</f>
        <v>0</v>
      </c>
      <c r="BG27" s="468">
        <f>AF27</f>
        <v>0</v>
      </c>
      <c r="BH27" s="468">
        <f>M27</f>
        <v>0</v>
      </c>
      <c r="BI27" s="468">
        <f>AG27</f>
        <v>0</v>
      </c>
      <c r="BJ27" s="468">
        <f>N27</f>
        <v>0</v>
      </c>
      <c r="BK27" s="468">
        <f>AH27</f>
        <v>0</v>
      </c>
      <c r="BL27" s="468">
        <f>O27</f>
        <v>0</v>
      </c>
      <c r="BM27" s="468">
        <f>AI27</f>
        <v>0</v>
      </c>
      <c r="BN27" s="474">
        <f>P27</f>
        <v>0</v>
      </c>
    </row>
    <row r="28" spans="1:66" ht="18" customHeight="1">
      <c r="A28" s="354"/>
      <c r="B28" s="203"/>
      <c r="C28" s="385" t="s">
        <v>40</v>
      </c>
      <c r="D28" s="240" t="s">
        <v>121</v>
      </c>
      <c r="E28" s="404">
        <f>'4月'!$AA28</f>
        <v>0</v>
      </c>
      <c r="F28" s="411">
        <f>'5月'!$AA28</f>
        <v>0</v>
      </c>
      <c r="G28" s="411">
        <f>'6月'!$AA28</f>
        <v>0</v>
      </c>
      <c r="H28" s="411">
        <f>'7月'!$AA28</f>
        <v>0</v>
      </c>
      <c r="I28" s="411">
        <f>'8月'!$AA28</f>
        <v>0</v>
      </c>
      <c r="J28" s="411">
        <f>'9月'!$AA28</f>
        <v>0</v>
      </c>
      <c r="K28" s="411">
        <f>'10月'!$AA28</f>
        <v>0</v>
      </c>
      <c r="L28" s="411">
        <f>'11月'!$AA28</f>
        <v>0</v>
      </c>
      <c r="M28" s="411">
        <f>'12月'!$AA28</f>
        <v>0</v>
      </c>
      <c r="N28" s="411">
        <f>'1月'!$AA28</f>
        <v>0</v>
      </c>
      <c r="O28" s="411">
        <f>'2月'!$AA28</f>
        <v>0</v>
      </c>
      <c r="P28" s="411">
        <f>'3月'!$AA28</f>
        <v>0</v>
      </c>
      <c r="Q28" s="422">
        <f t="shared" si="0"/>
        <v>0</v>
      </c>
      <c r="R28" s="162"/>
      <c r="T28" s="354"/>
      <c r="U28" s="435"/>
      <c r="V28" s="385" t="s">
        <v>40</v>
      </c>
      <c r="W28" s="240" t="s">
        <v>121</v>
      </c>
      <c r="X28" s="443">
        <v>0</v>
      </c>
      <c r="Y28" s="453">
        <v>0</v>
      </c>
      <c r="Z28" s="453">
        <v>0</v>
      </c>
      <c r="AA28" s="453">
        <v>0</v>
      </c>
      <c r="AB28" s="453">
        <v>0</v>
      </c>
      <c r="AC28" s="453">
        <v>0</v>
      </c>
      <c r="AD28" s="453">
        <v>0</v>
      </c>
      <c r="AE28" s="453">
        <v>0</v>
      </c>
      <c r="AF28" s="453">
        <v>0</v>
      </c>
      <c r="AG28" s="453">
        <v>0</v>
      </c>
      <c r="AH28" s="453">
        <v>0</v>
      </c>
      <c r="AI28" s="453">
        <v>0</v>
      </c>
      <c r="AJ28" s="422">
        <f t="shared" si="1"/>
        <v>0</v>
      </c>
      <c r="AK28" s="162"/>
      <c r="AM28" s="354"/>
      <c r="AN28" s="435"/>
      <c r="AO28" s="385" t="s">
        <v>40</v>
      </c>
      <c r="AP28" s="240" t="s">
        <v>121</v>
      </c>
      <c r="AQ28" s="462">
        <f>X28</f>
        <v>0</v>
      </c>
      <c r="AR28" s="469">
        <f>E28</f>
        <v>0</v>
      </c>
      <c r="AS28" s="469">
        <f>Y28</f>
        <v>0</v>
      </c>
      <c r="AT28" s="469">
        <f>F28</f>
        <v>0</v>
      </c>
      <c r="AU28" s="469">
        <f>Z28</f>
        <v>0</v>
      </c>
      <c r="AV28" s="469">
        <f>G28</f>
        <v>0</v>
      </c>
      <c r="AW28" s="469">
        <f>AA28</f>
        <v>0</v>
      </c>
      <c r="AX28" s="469">
        <f>H28</f>
        <v>0</v>
      </c>
      <c r="AY28" s="469">
        <f>AB28</f>
        <v>0</v>
      </c>
      <c r="AZ28" s="469">
        <f>I28</f>
        <v>0</v>
      </c>
      <c r="BA28" s="469">
        <f>AC28</f>
        <v>0</v>
      </c>
      <c r="BB28" s="469">
        <f>J28</f>
        <v>0</v>
      </c>
      <c r="BC28" s="469">
        <f>AD28</f>
        <v>0</v>
      </c>
      <c r="BD28" s="469">
        <f>K28</f>
        <v>0</v>
      </c>
      <c r="BE28" s="469">
        <f>AE28</f>
        <v>0</v>
      </c>
      <c r="BF28" s="469">
        <f>L28</f>
        <v>0</v>
      </c>
      <c r="BG28" s="469">
        <f>AF28</f>
        <v>0</v>
      </c>
      <c r="BH28" s="469">
        <f>M28</f>
        <v>0</v>
      </c>
      <c r="BI28" s="469">
        <f>AG28</f>
        <v>0</v>
      </c>
      <c r="BJ28" s="469">
        <f>N28</f>
        <v>0</v>
      </c>
      <c r="BK28" s="469">
        <f>AH28</f>
        <v>0</v>
      </c>
      <c r="BL28" s="469">
        <f>O28</f>
        <v>0</v>
      </c>
      <c r="BM28" s="469">
        <f>AI28</f>
        <v>0</v>
      </c>
      <c r="BN28" s="475">
        <f>P28</f>
        <v>0</v>
      </c>
    </row>
    <row r="29" spans="1:66" ht="18" customHeight="1">
      <c r="A29" s="354"/>
      <c r="B29" s="203"/>
      <c r="C29" s="385" t="s">
        <v>47</v>
      </c>
      <c r="D29" s="240" t="s">
        <v>122</v>
      </c>
      <c r="E29" s="404">
        <f>'4月'!$AA29</f>
        <v>0</v>
      </c>
      <c r="F29" s="411">
        <f>'5月'!$AA29</f>
        <v>0</v>
      </c>
      <c r="G29" s="411">
        <f>'6月'!$AA29</f>
        <v>0</v>
      </c>
      <c r="H29" s="411">
        <f>'7月'!$AA29</f>
        <v>0</v>
      </c>
      <c r="I29" s="411">
        <f>'8月'!$AA29</f>
        <v>0</v>
      </c>
      <c r="J29" s="411">
        <f>'9月'!$AA29</f>
        <v>0</v>
      </c>
      <c r="K29" s="411">
        <f>'10月'!$AA29</f>
        <v>0</v>
      </c>
      <c r="L29" s="411">
        <f>'11月'!$AA29</f>
        <v>0</v>
      </c>
      <c r="M29" s="411">
        <f>'12月'!$AA29</f>
        <v>0</v>
      </c>
      <c r="N29" s="411">
        <f>'1月'!$AA29</f>
        <v>0</v>
      </c>
      <c r="O29" s="411">
        <f>'2月'!$AA29</f>
        <v>0</v>
      </c>
      <c r="P29" s="411">
        <f>'3月'!$AA29</f>
        <v>0</v>
      </c>
      <c r="Q29" s="422">
        <f t="shared" si="0"/>
        <v>0</v>
      </c>
      <c r="R29" s="162"/>
      <c r="T29" s="354"/>
      <c r="U29" s="435"/>
      <c r="V29" s="385" t="s">
        <v>47</v>
      </c>
      <c r="W29" s="240" t="s">
        <v>122</v>
      </c>
      <c r="X29" s="443">
        <v>0</v>
      </c>
      <c r="Y29" s="453">
        <v>0</v>
      </c>
      <c r="Z29" s="453">
        <v>0</v>
      </c>
      <c r="AA29" s="453">
        <v>0</v>
      </c>
      <c r="AB29" s="453">
        <v>0</v>
      </c>
      <c r="AC29" s="453">
        <v>0</v>
      </c>
      <c r="AD29" s="453">
        <v>0</v>
      </c>
      <c r="AE29" s="453">
        <v>0</v>
      </c>
      <c r="AF29" s="453">
        <v>0</v>
      </c>
      <c r="AG29" s="453">
        <v>0</v>
      </c>
      <c r="AH29" s="453">
        <v>0</v>
      </c>
      <c r="AI29" s="453">
        <v>0</v>
      </c>
      <c r="AJ29" s="422">
        <f t="shared" si="1"/>
        <v>0</v>
      </c>
      <c r="AK29" s="162"/>
      <c r="AM29" s="354"/>
      <c r="AN29" s="435"/>
      <c r="AO29" s="385" t="s">
        <v>47</v>
      </c>
      <c r="AP29" s="240" t="s">
        <v>122</v>
      </c>
      <c r="AQ29" s="462">
        <f>X29</f>
        <v>0</v>
      </c>
      <c r="AR29" s="469">
        <f>E29</f>
        <v>0</v>
      </c>
      <c r="AS29" s="469">
        <f>Y29</f>
        <v>0</v>
      </c>
      <c r="AT29" s="469">
        <f>F29</f>
        <v>0</v>
      </c>
      <c r="AU29" s="469">
        <f>Z29</f>
        <v>0</v>
      </c>
      <c r="AV29" s="469">
        <f>G29</f>
        <v>0</v>
      </c>
      <c r="AW29" s="469">
        <f>AA29</f>
        <v>0</v>
      </c>
      <c r="AX29" s="469">
        <f>H29</f>
        <v>0</v>
      </c>
      <c r="AY29" s="469">
        <f>AB29</f>
        <v>0</v>
      </c>
      <c r="AZ29" s="469">
        <f>I29</f>
        <v>0</v>
      </c>
      <c r="BA29" s="469">
        <f>AC29</f>
        <v>0</v>
      </c>
      <c r="BB29" s="469">
        <f>J29</f>
        <v>0</v>
      </c>
      <c r="BC29" s="469">
        <f>AD29</f>
        <v>0</v>
      </c>
      <c r="BD29" s="469">
        <f>K29</f>
        <v>0</v>
      </c>
      <c r="BE29" s="469">
        <f>AE29</f>
        <v>0</v>
      </c>
      <c r="BF29" s="469">
        <f>L29</f>
        <v>0</v>
      </c>
      <c r="BG29" s="469">
        <f>AF29</f>
        <v>0</v>
      </c>
      <c r="BH29" s="469">
        <f>M29</f>
        <v>0</v>
      </c>
      <c r="BI29" s="469">
        <f>AG29</f>
        <v>0</v>
      </c>
      <c r="BJ29" s="469">
        <f>N29</f>
        <v>0</v>
      </c>
      <c r="BK29" s="469">
        <f>AH29</f>
        <v>0</v>
      </c>
      <c r="BL29" s="469">
        <f>O29</f>
        <v>0</v>
      </c>
      <c r="BM29" s="469">
        <f>AI29</f>
        <v>0</v>
      </c>
      <c r="BN29" s="475">
        <f>P29</f>
        <v>0</v>
      </c>
    </row>
    <row r="30" spans="1:66" ht="18" customHeight="1">
      <c r="A30" s="354"/>
      <c r="B30" s="203"/>
      <c r="C30" s="382" t="s">
        <v>38</v>
      </c>
      <c r="D30" s="241" t="s">
        <v>124</v>
      </c>
      <c r="E30" s="405">
        <f>'4月'!$AA30</f>
        <v>0</v>
      </c>
      <c r="F30" s="412">
        <f>'5月'!$AA30</f>
        <v>0</v>
      </c>
      <c r="G30" s="412">
        <f>'6月'!$AA30</f>
        <v>0</v>
      </c>
      <c r="H30" s="412">
        <f>'7月'!$AA30</f>
        <v>0</v>
      </c>
      <c r="I30" s="412">
        <f>'8月'!$AA30</f>
        <v>0</v>
      </c>
      <c r="J30" s="412">
        <f>'9月'!$AA30</f>
        <v>0</v>
      </c>
      <c r="K30" s="412">
        <f>'10月'!$AA30</f>
        <v>0</v>
      </c>
      <c r="L30" s="412">
        <f>'11月'!$AA30</f>
        <v>0</v>
      </c>
      <c r="M30" s="412">
        <f>'12月'!$AA30</f>
        <v>0</v>
      </c>
      <c r="N30" s="412">
        <f>'1月'!$AA30</f>
        <v>0</v>
      </c>
      <c r="O30" s="412">
        <f>'2月'!$AA30</f>
        <v>0</v>
      </c>
      <c r="P30" s="412">
        <f>'3月'!$AA30</f>
        <v>0</v>
      </c>
      <c r="Q30" s="423">
        <f t="shared" si="0"/>
        <v>0</v>
      </c>
      <c r="R30" s="428"/>
      <c r="T30" s="354"/>
      <c r="U30" s="435"/>
      <c r="V30" s="382" t="s">
        <v>38</v>
      </c>
      <c r="W30" s="241" t="s">
        <v>124</v>
      </c>
      <c r="X30" s="444">
        <v>0</v>
      </c>
      <c r="Y30" s="454">
        <v>0</v>
      </c>
      <c r="Z30" s="454">
        <v>0</v>
      </c>
      <c r="AA30" s="454">
        <v>0</v>
      </c>
      <c r="AB30" s="454">
        <v>0</v>
      </c>
      <c r="AC30" s="454">
        <v>0</v>
      </c>
      <c r="AD30" s="454">
        <v>0</v>
      </c>
      <c r="AE30" s="454">
        <v>0</v>
      </c>
      <c r="AF30" s="454">
        <v>0</v>
      </c>
      <c r="AG30" s="454">
        <v>0</v>
      </c>
      <c r="AH30" s="454">
        <v>0</v>
      </c>
      <c r="AI30" s="454">
        <v>0</v>
      </c>
      <c r="AJ30" s="423">
        <f t="shared" si="1"/>
        <v>0</v>
      </c>
      <c r="AK30" s="428"/>
      <c r="AM30" s="354"/>
      <c r="AN30" s="435"/>
      <c r="AO30" s="382" t="s">
        <v>38</v>
      </c>
      <c r="AP30" s="241" t="s">
        <v>124</v>
      </c>
      <c r="AQ30" s="464">
        <f>X30</f>
        <v>0</v>
      </c>
      <c r="AR30" s="471">
        <f>E30</f>
        <v>0</v>
      </c>
      <c r="AS30" s="471">
        <f>Y30</f>
        <v>0</v>
      </c>
      <c r="AT30" s="471">
        <f>F30</f>
        <v>0</v>
      </c>
      <c r="AU30" s="471">
        <f>Z30</f>
        <v>0</v>
      </c>
      <c r="AV30" s="471">
        <f>G30</f>
        <v>0</v>
      </c>
      <c r="AW30" s="471">
        <f>AA30</f>
        <v>0</v>
      </c>
      <c r="AX30" s="471">
        <f>H30</f>
        <v>0</v>
      </c>
      <c r="AY30" s="471">
        <f>AB30</f>
        <v>0</v>
      </c>
      <c r="AZ30" s="471">
        <f>I30</f>
        <v>0</v>
      </c>
      <c r="BA30" s="471">
        <f>AC30</f>
        <v>0</v>
      </c>
      <c r="BB30" s="471">
        <f>J30</f>
        <v>0</v>
      </c>
      <c r="BC30" s="471">
        <f>AD30</f>
        <v>0</v>
      </c>
      <c r="BD30" s="471">
        <f>K30</f>
        <v>0</v>
      </c>
      <c r="BE30" s="471">
        <f>AE30</f>
        <v>0</v>
      </c>
      <c r="BF30" s="471">
        <f>L30</f>
        <v>0</v>
      </c>
      <c r="BG30" s="471">
        <f>AF30</f>
        <v>0</v>
      </c>
      <c r="BH30" s="471">
        <f>M30</f>
        <v>0</v>
      </c>
      <c r="BI30" s="471">
        <f>AG30</f>
        <v>0</v>
      </c>
      <c r="BJ30" s="471">
        <f>N30</f>
        <v>0</v>
      </c>
      <c r="BK30" s="471">
        <f>AH30</f>
        <v>0</v>
      </c>
      <c r="BL30" s="471">
        <f>O30</f>
        <v>0</v>
      </c>
      <c r="BM30" s="471">
        <f>AI30</f>
        <v>0</v>
      </c>
      <c r="BN30" s="477">
        <f>P30</f>
        <v>0</v>
      </c>
    </row>
    <row r="31" spans="1:66" s="348" customFormat="1" ht="18" customHeight="1">
      <c r="A31" s="355"/>
      <c r="B31" s="204"/>
      <c r="C31" s="383" t="s">
        <v>39</v>
      </c>
      <c r="D31" s="398" t="s">
        <v>125</v>
      </c>
      <c r="E31" s="408">
        <f>'4月'!$AA31</f>
        <v>0</v>
      </c>
      <c r="F31" s="415">
        <f>'5月'!$AA31</f>
        <v>0</v>
      </c>
      <c r="G31" s="415">
        <f>'6月'!$AA31</f>
        <v>0</v>
      </c>
      <c r="H31" s="415">
        <f>'7月'!$AA31</f>
        <v>0</v>
      </c>
      <c r="I31" s="415">
        <f>'8月'!$AA31</f>
        <v>0</v>
      </c>
      <c r="J31" s="415">
        <f>'9月'!$AA31</f>
        <v>0</v>
      </c>
      <c r="K31" s="415">
        <f>'10月'!$AA31</f>
        <v>0</v>
      </c>
      <c r="L31" s="415">
        <f>'11月'!$AA31</f>
        <v>0</v>
      </c>
      <c r="M31" s="415">
        <f>'12月'!$AA31</f>
        <v>0</v>
      </c>
      <c r="N31" s="415">
        <f>'1月'!$AA31</f>
        <v>0</v>
      </c>
      <c r="O31" s="415">
        <f>'2月'!$AA31</f>
        <v>0</v>
      </c>
      <c r="P31" s="415">
        <f>'3月'!$AA31</f>
        <v>0</v>
      </c>
      <c r="Q31" s="174">
        <f t="shared" si="0"/>
        <v>0</v>
      </c>
      <c r="R31" s="430"/>
      <c r="T31" s="355"/>
      <c r="U31" s="436"/>
      <c r="V31" s="383" t="s">
        <v>39</v>
      </c>
      <c r="W31" s="398" t="s">
        <v>125</v>
      </c>
      <c r="X31" s="445">
        <v>0</v>
      </c>
      <c r="Y31" s="455">
        <v>0</v>
      </c>
      <c r="Z31" s="455">
        <v>0</v>
      </c>
      <c r="AA31" s="455">
        <v>0</v>
      </c>
      <c r="AB31" s="455">
        <v>0</v>
      </c>
      <c r="AC31" s="455">
        <v>0</v>
      </c>
      <c r="AD31" s="455">
        <v>0</v>
      </c>
      <c r="AE31" s="455">
        <v>0</v>
      </c>
      <c r="AF31" s="455">
        <v>0</v>
      </c>
      <c r="AG31" s="455">
        <v>0</v>
      </c>
      <c r="AH31" s="455">
        <v>0</v>
      </c>
      <c r="AI31" s="455">
        <v>0</v>
      </c>
      <c r="AJ31" s="174">
        <f t="shared" si="1"/>
        <v>0</v>
      </c>
      <c r="AK31" s="430"/>
      <c r="AM31" s="355"/>
      <c r="AN31" s="436"/>
      <c r="AO31" s="383" t="s">
        <v>39</v>
      </c>
      <c r="AP31" s="398" t="s">
        <v>125</v>
      </c>
      <c r="AQ31" s="406">
        <f t="shared" ref="AQ31:BN31" si="27">SUM(AQ27:AQ30)</f>
        <v>0</v>
      </c>
      <c r="AR31" s="413">
        <f t="shared" si="27"/>
        <v>0</v>
      </c>
      <c r="AS31" s="413">
        <f t="shared" si="27"/>
        <v>0</v>
      </c>
      <c r="AT31" s="413">
        <f t="shared" si="27"/>
        <v>0</v>
      </c>
      <c r="AU31" s="413">
        <f t="shared" si="27"/>
        <v>0</v>
      </c>
      <c r="AV31" s="413">
        <f t="shared" si="27"/>
        <v>0</v>
      </c>
      <c r="AW31" s="413">
        <f t="shared" si="27"/>
        <v>0</v>
      </c>
      <c r="AX31" s="413">
        <f t="shared" si="27"/>
        <v>0</v>
      </c>
      <c r="AY31" s="413">
        <f t="shared" si="27"/>
        <v>0</v>
      </c>
      <c r="AZ31" s="413">
        <f t="shared" si="27"/>
        <v>0</v>
      </c>
      <c r="BA31" s="413">
        <f t="shared" si="27"/>
        <v>0</v>
      </c>
      <c r="BB31" s="413">
        <f t="shared" si="27"/>
        <v>0</v>
      </c>
      <c r="BC31" s="413">
        <f t="shared" si="27"/>
        <v>0</v>
      </c>
      <c r="BD31" s="413">
        <f t="shared" si="27"/>
        <v>0</v>
      </c>
      <c r="BE31" s="413">
        <f t="shared" si="27"/>
        <v>0</v>
      </c>
      <c r="BF31" s="413">
        <f t="shared" si="27"/>
        <v>0</v>
      </c>
      <c r="BG31" s="413">
        <f t="shared" si="27"/>
        <v>0</v>
      </c>
      <c r="BH31" s="413">
        <f t="shared" si="27"/>
        <v>0</v>
      </c>
      <c r="BI31" s="413">
        <f t="shared" si="27"/>
        <v>0</v>
      </c>
      <c r="BJ31" s="413">
        <f t="shared" si="27"/>
        <v>0</v>
      </c>
      <c r="BK31" s="413">
        <f t="shared" si="27"/>
        <v>0</v>
      </c>
      <c r="BL31" s="413">
        <f t="shared" si="27"/>
        <v>0</v>
      </c>
      <c r="BM31" s="413">
        <f t="shared" si="27"/>
        <v>0</v>
      </c>
      <c r="BN31" s="247">
        <f t="shared" si="27"/>
        <v>0</v>
      </c>
    </row>
    <row r="32" spans="1:66" ht="18" customHeight="1">
      <c r="A32" s="339" t="s">
        <v>161</v>
      </c>
      <c r="B32" s="246"/>
      <c r="C32" s="386"/>
      <c r="D32" s="399"/>
      <c r="E32" s="399"/>
      <c r="F32" s="399"/>
      <c r="G32" s="399"/>
      <c r="H32" s="399"/>
      <c r="I32" s="399"/>
      <c r="J32" s="399"/>
      <c r="K32" s="399"/>
      <c r="L32" s="399"/>
      <c r="M32" s="399"/>
      <c r="N32" s="399"/>
      <c r="O32" s="399"/>
      <c r="P32" s="399"/>
      <c r="Q32" s="196">
        <f t="shared" si="0"/>
        <v>0</v>
      </c>
      <c r="R32" s="399"/>
      <c r="T32" s="339" t="s">
        <v>161</v>
      </c>
      <c r="U32" s="246"/>
      <c r="V32" s="386"/>
      <c r="W32" s="399"/>
      <c r="X32" s="446"/>
      <c r="Y32" s="446"/>
      <c r="Z32" s="446"/>
      <c r="AA32" s="446"/>
      <c r="AB32" s="446"/>
      <c r="AC32" s="446"/>
      <c r="AD32" s="446"/>
      <c r="AE32" s="446"/>
      <c r="AF32" s="446"/>
      <c r="AG32" s="446"/>
      <c r="AH32" s="446"/>
      <c r="AI32" s="446"/>
      <c r="AJ32" s="196">
        <f t="shared" si="1"/>
        <v>0</v>
      </c>
      <c r="AK32" s="399"/>
    </row>
    <row r="33" spans="1:66" ht="18" customHeight="1">
      <c r="A33" s="356" t="s">
        <v>443</v>
      </c>
      <c r="B33" s="369"/>
      <c r="C33" s="387" t="s">
        <v>60</v>
      </c>
      <c r="D33" s="243" t="s">
        <v>76</v>
      </c>
      <c r="E33" s="403">
        <f>'4月'!$AA33</f>
        <v>0</v>
      </c>
      <c r="F33" s="410">
        <f>'5月'!$AA33</f>
        <v>0</v>
      </c>
      <c r="G33" s="410">
        <f>'6月'!$AA33</f>
        <v>0</v>
      </c>
      <c r="H33" s="410">
        <f>'7月'!$AA33</f>
        <v>0</v>
      </c>
      <c r="I33" s="410">
        <f>'8月'!$AA33</f>
        <v>0</v>
      </c>
      <c r="J33" s="410">
        <f>'9月'!$AA33</f>
        <v>0</v>
      </c>
      <c r="K33" s="410">
        <f>'10月'!$AA33</f>
        <v>0</v>
      </c>
      <c r="L33" s="410">
        <f>'11月'!$AA33</f>
        <v>0</v>
      </c>
      <c r="M33" s="410">
        <f>'12月'!$AA33</f>
        <v>0</v>
      </c>
      <c r="N33" s="410">
        <f>'1月'!$AA33</f>
        <v>0</v>
      </c>
      <c r="O33" s="410">
        <f>'2月'!$AA33</f>
        <v>0</v>
      </c>
      <c r="P33" s="410">
        <f>'3月'!$AA33</f>
        <v>0</v>
      </c>
      <c r="Q33" s="421">
        <f t="shared" si="0"/>
        <v>0</v>
      </c>
      <c r="R33" s="426" t="s">
        <v>6</v>
      </c>
      <c r="T33" s="356" t="s">
        <v>443</v>
      </c>
      <c r="U33" s="369"/>
      <c r="V33" s="387" t="s">
        <v>60</v>
      </c>
      <c r="W33" s="243" t="s">
        <v>76</v>
      </c>
      <c r="X33" s="447">
        <v>0</v>
      </c>
      <c r="Y33" s="456">
        <v>0</v>
      </c>
      <c r="Z33" s="456">
        <v>0</v>
      </c>
      <c r="AA33" s="456">
        <v>0</v>
      </c>
      <c r="AB33" s="456">
        <v>0</v>
      </c>
      <c r="AC33" s="456">
        <v>0</v>
      </c>
      <c r="AD33" s="456">
        <v>0</v>
      </c>
      <c r="AE33" s="456">
        <v>0</v>
      </c>
      <c r="AF33" s="456">
        <v>0</v>
      </c>
      <c r="AG33" s="456">
        <v>0</v>
      </c>
      <c r="AH33" s="456">
        <v>0</v>
      </c>
      <c r="AI33" s="456">
        <v>0</v>
      </c>
      <c r="AJ33" s="421">
        <f t="shared" si="1"/>
        <v>0</v>
      </c>
      <c r="AK33" s="426" t="s">
        <v>6</v>
      </c>
      <c r="AM33" s="356" t="s">
        <v>443</v>
      </c>
      <c r="AN33" s="369"/>
      <c r="AO33" s="387" t="s">
        <v>60</v>
      </c>
      <c r="AP33" s="243" t="s">
        <v>76</v>
      </c>
      <c r="AQ33" s="461">
        <f t="shared" ref="AQ33:AQ38" si="28">X33</f>
        <v>0</v>
      </c>
      <c r="AR33" s="468">
        <f t="shared" ref="AR33:AR38" si="29">E33</f>
        <v>0</v>
      </c>
      <c r="AS33" s="468">
        <f t="shared" ref="AS33:AS38" si="30">Y33</f>
        <v>0</v>
      </c>
      <c r="AT33" s="468">
        <f t="shared" ref="AT33:AT38" si="31">F33</f>
        <v>0</v>
      </c>
      <c r="AU33" s="468">
        <f t="shared" ref="AU33:AU38" si="32">Z33</f>
        <v>0</v>
      </c>
      <c r="AV33" s="468">
        <f t="shared" ref="AV33:AV38" si="33">G33</f>
        <v>0</v>
      </c>
      <c r="AW33" s="468">
        <f t="shared" ref="AW33:AW38" si="34">AA33</f>
        <v>0</v>
      </c>
      <c r="AX33" s="468">
        <f t="shared" ref="AX33:AX38" si="35">H33</f>
        <v>0</v>
      </c>
      <c r="AY33" s="468">
        <f t="shared" ref="AY33:AY38" si="36">AB33</f>
        <v>0</v>
      </c>
      <c r="AZ33" s="468">
        <f t="shared" ref="AZ33:AZ38" si="37">I33</f>
        <v>0</v>
      </c>
      <c r="BA33" s="468">
        <f t="shared" ref="BA33:BA38" si="38">AC33</f>
        <v>0</v>
      </c>
      <c r="BB33" s="468">
        <f t="shared" ref="BB33:BB38" si="39">J33</f>
        <v>0</v>
      </c>
      <c r="BC33" s="468">
        <f t="shared" ref="BC33:BC38" si="40">AD33</f>
        <v>0</v>
      </c>
      <c r="BD33" s="468">
        <f t="shared" ref="BD33:BD38" si="41">K33</f>
        <v>0</v>
      </c>
      <c r="BE33" s="468">
        <f t="shared" ref="BE33:BE38" si="42">AE33</f>
        <v>0</v>
      </c>
      <c r="BF33" s="468">
        <f t="shared" ref="BF33:BF38" si="43">L33</f>
        <v>0</v>
      </c>
      <c r="BG33" s="468">
        <f t="shared" ref="BG33:BG38" si="44">AF33</f>
        <v>0</v>
      </c>
      <c r="BH33" s="468">
        <f t="shared" ref="BH33:BH38" si="45">M33</f>
        <v>0</v>
      </c>
      <c r="BI33" s="468">
        <f t="shared" ref="BI33:BI38" si="46">AG33</f>
        <v>0</v>
      </c>
      <c r="BJ33" s="468">
        <f t="shared" ref="BJ33:BJ38" si="47">N33</f>
        <v>0</v>
      </c>
      <c r="BK33" s="468">
        <f t="shared" ref="BK33:BK38" si="48">AH33</f>
        <v>0</v>
      </c>
      <c r="BL33" s="468">
        <f t="shared" ref="BL33:BL38" si="49">O33</f>
        <v>0</v>
      </c>
      <c r="BM33" s="468">
        <f t="shared" ref="BM33:BM38" si="50">AI33</f>
        <v>0</v>
      </c>
      <c r="BN33" s="474">
        <f t="shared" ref="BN33:BN38" si="51">P33</f>
        <v>0</v>
      </c>
    </row>
    <row r="34" spans="1:66" ht="18" customHeight="1">
      <c r="A34" s="357"/>
      <c r="B34" s="370"/>
      <c r="C34" s="388" t="s">
        <v>104</v>
      </c>
      <c r="D34" s="240" t="s">
        <v>78</v>
      </c>
      <c r="E34" s="404">
        <f>'4月'!$AA34</f>
        <v>0</v>
      </c>
      <c r="F34" s="411">
        <f>'5月'!$AA34</f>
        <v>0</v>
      </c>
      <c r="G34" s="411">
        <f>'6月'!$AA34</f>
        <v>0</v>
      </c>
      <c r="H34" s="411">
        <f>'7月'!$AA34</f>
        <v>0</v>
      </c>
      <c r="I34" s="411">
        <f>'8月'!$AA34</f>
        <v>0</v>
      </c>
      <c r="J34" s="411">
        <f>'9月'!$AA34</f>
        <v>0</v>
      </c>
      <c r="K34" s="411">
        <f>'10月'!$AA34</f>
        <v>0</v>
      </c>
      <c r="L34" s="411">
        <f>'11月'!$AA34</f>
        <v>0</v>
      </c>
      <c r="M34" s="411">
        <f>'12月'!$AA34</f>
        <v>0</v>
      </c>
      <c r="N34" s="411">
        <f>'1月'!$AA34</f>
        <v>0</v>
      </c>
      <c r="O34" s="411">
        <f>'2月'!$AA34</f>
        <v>0</v>
      </c>
      <c r="P34" s="411">
        <f>'3月'!$AA34</f>
        <v>0</v>
      </c>
      <c r="Q34" s="422">
        <f t="shared" si="0"/>
        <v>0</v>
      </c>
      <c r="R34" s="162"/>
      <c r="T34" s="357"/>
      <c r="U34" s="370"/>
      <c r="V34" s="388" t="s">
        <v>104</v>
      </c>
      <c r="W34" s="240" t="s">
        <v>78</v>
      </c>
      <c r="X34" s="443">
        <v>0</v>
      </c>
      <c r="Y34" s="453">
        <v>0</v>
      </c>
      <c r="Z34" s="453">
        <v>0</v>
      </c>
      <c r="AA34" s="453">
        <v>0</v>
      </c>
      <c r="AB34" s="453">
        <v>0</v>
      </c>
      <c r="AC34" s="453">
        <v>0</v>
      </c>
      <c r="AD34" s="453">
        <v>0</v>
      </c>
      <c r="AE34" s="453">
        <v>0</v>
      </c>
      <c r="AF34" s="453">
        <v>0</v>
      </c>
      <c r="AG34" s="453">
        <v>0</v>
      </c>
      <c r="AH34" s="453">
        <v>0</v>
      </c>
      <c r="AI34" s="453">
        <v>0</v>
      </c>
      <c r="AJ34" s="422">
        <f t="shared" si="1"/>
        <v>0</v>
      </c>
      <c r="AK34" s="162"/>
      <c r="AM34" s="357"/>
      <c r="AN34" s="370"/>
      <c r="AO34" s="388" t="s">
        <v>104</v>
      </c>
      <c r="AP34" s="240" t="s">
        <v>78</v>
      </c>
      <c r="AQ34" s="462">
        <f t="shared" si="28"/>
        <v>0</v>
      </c>
      <c r="AR34" s="469">
        <f t="shared" si="29"/>
        <v>0</v>
      </c>
      <c r="AS34" s="469">
        <f t="shared" si="30"/>
        <v>0</v>
      </c>
      <c r="AT34" s="469">
        <f t="shared" si="31"/>
        <v>0</v>
      </c>
      <c r="AU34" s="469">
        <f t="shared" si="32"/>
        <v>0</v>
      </c>
      <c r="AV34" s="469">
        <f t="shared" si="33"/>
        <v>0</v>
      </c>
      <c r="AW34" s="469">
        <f t="shared" si="34"/>
        <v>0</v>
      </c>
      <c r="AX34" s="469">
        <f t="shared" si="35"/>
        <v>0</v>
      </c>
      <c r="AY34" s="469">
        <f t="shared" si="36"/>
        <v>0</v>
      </c>
      <c r="AZ34" s="469">
        <f t="shared" si="37"/>
        <v>0</v>
      </c>
      <c r="BA34" s="469">
        <f t="shared" si="38"/>
        <v>0</v>
      </c>
      <c r="BB34" s="469">
        <f t="shared" si="39"/>
        <v>0</v>
      </c>
      <c r="BC34" s="469">
        <f t="shared" si="40"/>
        <v>0</v>
      </c>
      <c r="BD34" s="469">
        <f t="shared" si="41"/>
        <v>0</v>
      </c>
      <c r="BE34" s="469">
        <f t="shared" si="42"/>
        <v>0</v>
      </c>
      <c r="BF34" s="469">
        <f t="shared" si="43"/>
        <v>0</v>
      </c>
      <c r="BG34" s="469">
        <f t="shared" si="44"/>
        <v>0</v>
      </c>
      <c r="BH34" s="469">
        <f t="shared" si="45"/>
        <v>0</v>
      </c>
      <c r="BI34" s="469">
        <f t="shared" si="46"/>
        <v>0</v>
      </c>
      <c r="BJ34" s="469">
        <f t="shared" si="47"/>
        <v>0</v>
      </c>
      <c r="BK34" s="469">
        <f t="shared" si="48"/>
        <v>0</v>
      </c>
      <c r="BL34" s="469">
        <f t="shared" si="49"/>
        <v>0</v>
      </c>
      <c r="BM34" s="469">
        <f t="shared" si="50"/>
        <v>0</v>
      </c>
      <c r="BN34" s="475">
        <f t="shared" si="51"/>
        <v>0</v>
      </c>
    </row>
    <row r="35" spans="1:66" ht="18" customHeight="1">
      <c r="A35" s="357"/>
      <c r="B35" s="370"/>
      <c r="C35" s="381" t="s">
        <v>63</v>
      </c>
      <c r="D35" s="240" t="s">
        <v>62</v>
      </c>
      <c r="E35" s="404">
        <f>'4月'!$AA35</f>
        <v>0</v>
      </c>
      <c r="F35" s="411">
        <f>'5月'!$AA35</f>
        <v>0</v>
      </c>
      <c r="G35" s="411">
        <f>'6月'!$AA35</f>
        <v>0</v>
      </c>
      <c r="H35" s="411">
        <f>'7月'!$AA35</f>
        <v>0</v>
      </c>
      <c r="I35" s="411">
        <f>'8月'!$AA35</f>
        <v>0</v>
      </c>
      <c r="J35" s="411">
        <f>'9月'!$AA35</f>
        <v>0</v>
      </c>
      <c r="K35" s="411">
        <f>'10月'!$AA35</f>
        <v>0</v>
      </c>
      <c r="L35" s="411">
        <f>'11月'!$AA35</f>
        <v>0</v>
      </c>
      <c r="M35" s="411">
        <f>'12月'!$AA35</f>
        <v>0</v>
      </c>
      <c r="N35" s="411">
        <f>'1月'!$AA35</f>
        <v>0</v>
      </c>
      <c r="O35" s="411">
        <f>'2月'!$AA35</f>
        <v>0</v>
      </c>
      <c r="P35" s="411">
        <f>'3月'!$AA35</f>
        <v>0</v>
      </c>
      <c r="Q35" s="422">
        <f t="shared" si="0"/>
        <v>0</v>
      </c>
      <c r="R35" s="162"/>
      <c r="T35" s="357"/>
      <c r="U35" s="370"/>
      <c r="V35" s="381" t="s">
        <v>63</v>
      </c>
      <c r="W35" s="240" t="s">
        <v>62</v>
      </c>
      <c r="X35" s="443">
        <v>0</v>
      </c>
      <c r="Y35" s="453">
        <v>0</v>
      </c>
      <c r="Z35" s="453">
        <v>0</v>
      </c>
      <c r="AA35" s="453">
        <v>0</v>
      </c>
      <c r="AB35" s="453">
        <v>0</v>
      </c>
      <c r="AC35" s="453">
        <v>0</v>
      </c>
      <c r="AD35" s="453">
        <v>0</v>
      </c>
      <c r="AE35" s="453">
        <v>0</v>
      </c>
      <c r="AF35" s="453">
        <v>0</v>
      </c>
      <c r="AG35" s="453">
        <v>0</v>
      </c>
      <c r="AH35" s="453">
        <v>0</v>
      </c>
      <c r="AI35" s="453">
        <v>0</v>
      </c>
      <c r="AJ35" s="422">
        <f t="shared" si="1"/>
        <v>0</v>
      </c>
      <c r="AK35" s="162"/>
      <c r="AM35" s="357"/>
      <c r="AN35" s="370"/>
      <c r="AO35" s="381" t="s">
        <v>63</v>
      </c>
      <c r="AP35" s="240" t="s">
        <v>62</v>
      </c>
      <c r="AQ35" s="462">
        <f t="shared" si="28"/>
        <v>0</v>
      </c>
      <c r="AR35" s="469">
        <f t="shared" si="29"/>
        <v>0</v>
      </c>
      <c r="AS35" s="469">
        <f t="shared" si="30"/>
        <v>0</v>
      </c>
      <c r="AT35" s="469">
        <f t="shared" si="31"/>
        <v>0</v>
      </c>
      <c r="AU35" s="469">
        <f t="shared" si="32"/>
        <v>0</v>
      </c>
      <c r="AV35" s="469">
        <f t="shared" si="33"/>
        <v>0</v>
      </c>
      <c r="AW35" s="469">
        <f t="shared" si="34"/>
        <v>0</v>
      </c>
      <c r="AX35" s="469">
        <f t="shared" si="35"/>
        <v>0</v>
      </c>
      <c r="AY35" s="469">
        <f t="shared" si="36"/>
        <v>0</v>
      </c>
      <c r="AZ35" s="469">
        <f t="shared" si="37"/>
        <v>0</v>
      </c>
      <c r="BA35" s="469">
        <f t="shared" si="38"/>
        <v>0</v>
      </c>
      <c r="BB35" s="469">
        <f t="shared" si="39"/>
        <v>0</v>
      </c>
      <c r="BC35" s="469">
        <f t="shared" si="40"/>
        <v>0</v>
      </c>
      <c r="BD35" s="469">
        <f t="shared" si="41"/>
        <v>0</v>
      </c>
      <c r="BE35" s="469">
        <f t="shared" si="42"/>
        <v>0</v>
      </c>
      <c r="BF35" s="469">
        <f t="shared" si="43"/>
        <v>0</v>
      </c>
      <c r="BG35" s="469">
        <f t="shared" si="44"/>
        <v>0</v>
      </c>
      <c r="BH35" s="469">
        <f t="shared" si="45"/>
        <v>0</v>
      </c>
      <c r="BI35" s="469">
        <f t="shared" si="46"/>
        <v>0</v>
      </c>
      <c r="BJ35" s="469">
        <f t="shared" si="47"/>
        <v>0</v>
      </c>
      <c r="BK35" s="469">
        <f t="shared" si="48"/>
        <v>0</v>
      </c>
      <c r="BL35" s="469">
        <f t="shared" si="49"/>
        <v>0</v>
      </c>
      <c r="BM35" s="469">
        <f t="shared" si="50"/>
        <v>0</v>
      </c>
      <c r="BN35" s="475">
        <f t="shared" si="51"/>
        <v>0</v>
      </c>
    </row>
    <row r="36" spans="1:66" ht="18" customHeight="1">
      <c r="A36" s="357"/>
      <c r="B36" s="370"/>
      <c r="C36" s="380" t="s">
        <v>65</v>
      </c>
      <c r="D36" s="240" t="s">
        <v>79</v>
      </c>
      <c r="E36" s="404">
        <f>'4月'!$AA36</f>
        <v>0</v>
      </c>
      <c r="F36" s="411">
        <f>'5月'!$AA36</f>
        <v>0</v>
      </c>
      <c r="G36" s="411">
        <f>'6月'!$AA36</f>
        <v>0</v>
      </c>
      <c r="H36" s="411">
        <f>'7月'!$AA36</f>
        <v>0</v>
      </c>
      <c r="I36" s="411">
        <f>'8月'!$AA36</f>
        <v>0</v>
      </c>
      <c r="J36" s="411">
        <f>'9月'!$AA36</f>
        <v>0</v>
      </c>
      <c r="K36" s="411">
        <f>'10月'!$AA36</f>
        <v>0</v>
      </c>
      <c r="L36" s="411">
        <f>'11月'!$AA36</f>
        <v>0</v>
      </c>
      <c r="M36" s="411">
        <f>'12月'!$AA36</f>
        <v>0</v>
      </c>
      <c r="N36" s="411">
        <f>'1月'!$AA36</f>
        <v>0</v>
      </c>
      <c r="O36" s="411">
        <f>'2月'!$AA36</f>
        <v>0</v>
      </c>
      <c r="P36" s="411">
        <f>'3月'!$AA36</f>
        <v>0</v>
      </c>
      <c r="Q36" s="422">
        <f t="shared" si="0"/>
        <v>0</v>
      </c>
      <c r="R36" s="162"/>
      <c r="T36" s="357"/>
      <c r="U36" s="370"/>
      <c r="V36" s="380" t="s">
        <v>65</v>
      </c>
      <c r="W36" s="240" t="s">
        <v>79</v>
      </c>
      <c r="X36" s="443">
        <v>0</v>
      </c>
      <c r="Y36" s="453">
        <v>0</v>
      </c>
      <c r="Z36" s="453">
        <v>0</v>
      </c>
      <c r="AA36" s="453">
        <v>0</v>
      </c>
      <c r="AB36" s="453">
        <v>0</v>
      </c>
      <c r="AC36" s="453">
        <v>0</v>
      </c>
      <c r="AD36" s="453">
        <v>0</v>
      </c>
      <c r="AE36" s="453">
        <v>0</v>
      </c>
      <c r="AF36" s="453">
        <v>0</v>
      </c>
      <c r="AG36" s="453">
        <v>0</v>
      </c>
      <c r="AH36" s="453">
        <v>0</v>
      </c>
      <c r="AI36" s="453">
        <v>0</v>
      </c>
      <c r="AJ36" s="422">
        <f t="shared" si="1"/>
        <v>0</v>
      </c>
      <c r="AK36" s="162"/>
      <c r="AM36" s="357"/>
      <c r="AN36" s="370"/>
      <c r="AO36" s="380" t="s">
        <v>65</v>
      </c>
      <c r="AP36" s="240" t="s">
        <v>79</v>
      </c>
      <c r="AQ36" s="462">
        <f t="shared" si="28"/>
        <v>0</v>
      </c>
      <c r="AR36" s="469">
        <f t="shared" si="29"/>
        <v>0</v>
      </c>
      <c r="AS36" s="469">
        <f t="shared" si="30"/>
        <v>0</v>
      </c>
      <c r="AT36" s="469">
        <f t="shared" si="31"/>
        <v>0</v>
      </c>
      <c r="AU36" s="469">
        <f t="shared" si="32"/>
        <v>0</v>
      </c>
      <c r="AV36" s="469">
        <f t="shared" si="33"/>
        <v>0</v>
      </c>
      <c r="AW36" s="469">
        <f t="shared" si="34"/>
        <v>0</v>
      </c>
      <c r="AX36" s="469">
        <f t="shared" si="35"/>
        <v>0</v>
      </c>
      <c r="AY36" s="469">
        <f t="shared" si="36"/>
        <v>0</v>
      </c>
      <c r="AZ36" s="469">
        <f t="shared" si="37"/>
        <v>0</v>
      </c>
      <c r="BA36" s="469">
        <f t="shared" si="38"/>
        <v>0</v>
      </c>
      <c r="BB36" s="469">
        <f t="shared" si="39"/>
        <v>0</v>
      </c>
      <c r="BC36" s="469">
        <f t="shared" si="40"/>
        <v>0</v>
      </c>
      <c r="BD36" s="469">
        <f t="shared" si="41"/>
        <v>0</v>
      </c>
      <c r="BE36" s="469">
        <f t="shared" si="42"/>
        <v>0</v>
      </c>
      <c r="BF36" s="469">
        <f t="shared" si="43"/>
        <v>0</v>
      </c>
      <c r="BG36" s="469">
        <f t="shared" si="44"/>
        <v>0</v>
      </c>
      <c r="BH36" s="469">
        <f t="shared" si="45"/>
        <v>0</v>
      </c>
      <c r="BI36" s="469">
        <f t="shared" si="46"/>
        <v>0</v>
      </c>
      <c r="BJ36" s="469">
        <f t="shared" si="47"/>
        <v>0</v>
      </c>
      <c r="BK36" s="469">
        <f t="shared" si="48"/>
        <v>0</v>
      </c>
      <c r="BL36" s="469">
        <f t="shared" si="49"/>
        <v>0</v>
      </c>
      <c r="BM36" s="469">
        <f t="shared" si="50"/>
        <v>0</v>
      </c>
      <c r="BN36" s="475">
        <f t="shared" si="51"/>
        <v>0</v>
      </c>
    </row>
    <row r="37" spans="1:66" ht="18" customHeight="1">
      <c r="A37" s="357"/>
      <c r="B37" s="370"/>
      <c r="C37" s="379" t="s">
        <v>33</v>
      </c>
      <c r="D37" s="240" t="s">
        <v>69</v>
      </c>
      <c r="E37" s="404">
        <f>'4月'!$AA37</f>
        <v>0</v>
      </c>
      <c r="F37" s="411">
        <f>'5月'!$AA37</f>
        <v>0</v>
      </c>
      <c r="G37" s="411">
        <f>'6月'!$AA37</f>
        <v>0</v>
      </c>
      <c r="H37" s="411">
        <f>'7月'!$AA37</f>
        <v>0</v>
      </c>
      <c r="I37" s="411">
        <f>'8月'!$AA37</f>
        <v>0</v>
      </c>
      <c r="J37" s="411">
        <f>'9月'!$AA37</f>
        <v>0</v>
      </c>
      <c r="K37" s="411">
        <f>'10月'!$AA37</f>
        <v>0</v>
      </c>
      <c r="L37" s="411">
        <f>'11月'!$AA37</f>
        <v>0</v>
      </c>
      <c r="M37" s="411">
        <f>'12月'!$AA37</f>
        <v>0</v>
      </c>
      <c r="N37" s="411">
        <f>'1月'!$AA37</f>
        <v>0</v>
      </c>
      <c r="O37" s="411">
        <f>'2月'!$AA37</f>
        <v>0</v>
      </c>
      <c r="P37" s="411">
        <f>'3月'!$AA37</f>
        <v>0</v>
      </c>
      <c r="Q37" s="422">
        <f t="shared" si="0"/>
        <v>0</v>
      </c>
      <c r="R37" s="162"/>
      <c r="T37" s="357"/>
      <c r="U37" s="370"/>
      <c r="V37" s="379" t="s">
        <v>33</v>
      </c>
      <c r="W37" s="240" t="s">
        <v>69</v>
      </c>
      <c r="X37" s="443">
        <v>0</v>
      </c>
      <c r="Y37" s="453">
        <v>0</v>
      </c>
      <c r="Z37" s="453">
        <v>0</v>
      </c>
      <c r="AA37" s="453">
        <v>0</v>
      </c>
      <c r="AB37" s="453">
        <v>0</v>
      </c>
      <c r="AC37" s="453">
        <v>0</v>
      </c>
      <c r="AD37" s="453">
        <v>0</v>
      </c>
      <c r="AE37" s="453">
        <v>0</v>
      </c>
      <c r="AF37" s="453">
        <v>0</v>
      </c>
      <c r="AG37" s="453">
        <v>0</v>
      </c>
      <c r="AH37" s="453">
        <v>0</v>
      </c>
      <c r="AI37" s="453">
        <v>0</v>
      </c>
      <c r="AJ37" s="422">
        <f t="shared" si="1"/>
        <v>0</v>
      </c>
      <c r="AK37" s="162"/>
      <c r="AM37" s="357"/>
      <c r="AN37" s="370"/>
      <c r="AO37" s="379" t="s">
        <v>33</v>
      </c>
      <c r="AP37" s="240" t="s">
        <v>69</v>
      </c>
      <c r="AQ37" s="462">
        <f t="shared" si="28"/>
        <v>0</v>
      </c>
      <c r="AR37" s="469">
        <f t="shared" si="29"/>
        <v>0</v>
      </c>
      <c r="AS37" s="469">
        <f t="shared" si="30"/>
        <v>0</v>
      </c>
      <c r="AT37" s="469">
        <f t="shared" si="31"/>
        <v>0</v>
      </c>
      <c r="AU37" s="469">
        <f t="shared" si="32"/>
        <v>0</v>
      </c>
      <c r="AV37" s="469">
        <f t="shared" si="33"/>
        <v>0</v>
      </c>
      <c r="AW37" s="469">
        <f t="shared" si="34"/>
        <v>0</v>
      </c>
      <c r="AX37" s="469">
        <f t="shared" si="35"/>
        <v>0</v>
      </c>
      <c r="AY37" s="469">
        <f t="shared" si="36"/>
        <v>0</v>
      </c>
      <c r="AZ37" s="469">
        <f t="shared" si="37"/>
        <v>0</v>
      </c>
      <c r="BA37" s="469">
        <f t="shared" si="38"/>
        <v>0</v>
      </c>
      <c r="BB37" s="469">
        <f t="shared" si="39"/>
        <v>0</v>
      </c>
      <c r="BC37" s="469">
        <f t="shared" si="40"/>
        <v>0</v>
      </c>
      <c r="BD37" s="469">
        <f t="shared" si="41"/>
        <v>0</v>
      </c>
      <c r="BE37" s="469">
        <f t="shared" si="42"/>
        <v>0</v>
      </c>
      <c r="BF37" s="469">
        <f t="shared" si="43"/>
        <v>0</v>
      </c>
      <c r="BG37" s="469">
        <f t="shared" si="44"/>
        <v>0</v>
      </c>
      <c r="BH37" s="469">
        <f t="shared" si="45"/>
        <v>0</v>
      </c>
      <c r="BI37" s="469">
        <f t="shared" si="46"/>
        <v>0</v>
      </c>
      <c r="BJ37" s="469">
        <f t="shared" si="47"/>
        <v>0</v>
      </c>
      <c r="BK37" s="469">
        <f t="shared" si="48"/>
        <v>0</v>
      </c>
      <c r="BL37" s="469">
        <f t="shared" si="49"/>
        <v>0</v>
      </c>
      <c r="BM37" s="469">
        <f t="shared" si="50"/>
        <v>0</v>
      </c>
      <c r="BN37" s="475">
        <f t="shared" si="51"/>
        <v>0</v>
      </c>
    </row>
    <row r="38" spans="1:66" ht="18" customHeight="1">
      <c r="A38" s="358"/>
      <c r="B38" s="371"/>
      <c r="C38" s="389" t="s">
        <v>102</v>
      </c>
      <c r="D38" s="241" t="s">
        <v>73</v>
      </c>
      <c r="E38" s="405">
        <f>'4月'!$AA38</f>
        <v>0</v>
      </c>
      <c r="F38" s="412">
        <f>'5月'!$AA38</f>
        <v>0</v>
      </c>
      <c r="G38" s="412">
        <f>'6月'!$AA38</f>
        <v>0</v>
      </c>
      <c r="H38" s="412">
        <f>'7月'!$AA38</f>
        <v>0</v>
      </c>
      <c r="I38" s="412">
        <f>'8月'!$AA38</f>
        <v>0</v>
      </c>
      <c r="J38" s="412">
        <f>'9月'!$AA38</f>
        <v>0</v>
      </c>
      <c r="K38" s="412">
        <f>'10月'!$AA38</f>
        <v>0</v>
      </c>
      <c r="L38" s="412">
        <f>'11月'!$AA38</f>
        <v>0</v>
      </c>
      <c r="M38" s="412">
        <f>'12月'!$AA38</f>
        <v>0</v>
      </c>
      <c r="N38" s="412">
        <f>'1月'!$AA38</f>
        <v>0</v>
      </c>
      <c r="O38" s="412">
        <f>'2月'!$AA38</f>
        <v>0</v>
      </c>
      <c r="P38" s="412">
        <f>'3月'!$AA38</f>
        <v>0</v>
      </c>
      <c r="Q38" s="95">
        <f t="shared" si="0"/>
        <v>0</v>
      </c>
      <c r="R38" s="428"/>
      <c r="T38" s="358"/>
      <c r="U38" s="371"/>
      <c r="V38" s="389" t="s">
        <v>102</v>
      </c>
      <c r="W38" s="241" t="s">
        <v>73</v>
      </c>
      <c r="X38" s="444">
        <v>0</v>
      </c>
      <c r="Y38" s="454">
        <v>0</v>
      </c>
      <c r="Z38" s="454">
        <v>0</v>
      </c>
      <c r="AA38" s="454">
        <v>0</v>
      </c>
      <c r="AB38" s="454">
        <v>0</v>
      </c>
      <c r="AC38" s="454">
        <v>0</v>
      </c>
      <c r="AD38" s="454">
        <v>0</v>
      </c>
      <c r="AE38" s="454">
        <v>0</v>
      </c>
      <c r="AF38" s="454">
        <v>0</v>
      </c>
      <c r="AG38" s="454">
        <v>0</v>
      </c>
      <c r="AH38" s="454">
        <v>0</v>
      </c>
      <c r="AI38" s="454">
        <v>0</v>
      </c>
      <c r="AJ38" s="95">
        <f t="shared" si="1"/>
        <v>0</v>
      </c>
      <c r="AK38" s="428"/>
      <c r="AM38" s="358"/>
      <c r="AN38" s="371"/>
      <c r="AO38" s="389" t="s">
        <v>102</v>
      </c>
      <c r="AP38" s="241" t="s">
        <v>73</v>
      </c>
      <c r="AQ38" s="464">
        <f t="shared" si="28"/>
        <v>0</v>
      </c>
      <c r="AR38" s="471">
        <f t="shared" si="29"/>
        <v>0</v>
      </c>
      <c r="AS38" s="471">
        <f t="shared" si="30"/>
        <v>0</v>
      </c>
      <c r="AT38" s="471">
        <f t="shared" si="31"/>
        <v>0</v>
      </c>
      <c r="AU38" s="471">
        <f t="shared" si="32"/>
        <v>0</v>
      </c>
      <c r="AV38" s="471">
        <f t="shared" si="33"/>
        <v>0</v>
      </c>
      <c r="AW38" s="471">
        <f t="shared" si="34"/>
        <v>0</v>
      </c>
      <c r="AX38" s="471">
        <f t="shared" si="35"/>
        <v>0</v>
      </c>
      <c r="AY38" s="471">
        <f t="shared" si="36"/>
        <v>0</v>
      </c>
      <c r="AZ38" s="471">
        <f t="shared" si="37"/>
        <v>0</v>
      </c>
      <c r="BA38" s="471">
        <f t="shared" si="38"/>
        <v>0</v>
      </c>
      <c r="BB38" s="471">
        <f t="shared" si="39"/>
        <v>0</v>
      </c>
      <c r="BC38" s="471">
        <f t="shared" si="40"/>
        <v>0</v>
      </c>
      <c r="BD38" s="471">
        <f t="shared" si="41"/>
        <v>0</v>
      </c>
      <c r="BE38" s="471">
        <f t="shared" si="42"/>
        <v>0</v>
      </c>
      <c r="BF38" s="471">
        <f t="shared" si="43"/>
        <v>0</v>
      </c>
      <c r="BG38" s="471">
        <f t="shared" si="44"/>
        <v>0</v>
      </c>
      <c r="BH38" s="471">
        <f t="shared" si="45"/>
        <v>0</v>
      </c>
      <c r="BI38" s="471">
        <f t="shared" si="46"/>
        <v>0</v>
      </c>
      <c r="BJ38" s="471">
        <f t="shared" si="47"/>
        <v>0</v>
      </c>
      <c r="BK38" s="471">
        <f t="shared" si="48"/>
        <v>0</v>
      </c>
      <c r="BL38" s="471">
        <f t="shared" si="49"/>
        <v>0</v>
      </c>
      <c r="BM38" s="471">
        <f t="shared" si="50"/>
        <v>0</v>
      </c>
      <c r="BN38" s="477">
        <f t="shared" si="51"/>
        <v>0</v>
      </c>
    </row>
    <row r="39" spans="1:66" ht="18" customHeight="1">
      <c r="A39" s="359"/>
      <c r="B39" s="359"/>
      <c r="C39" s="390"/>
      <c r="D39" s="400"/>
      <c r="E39" s="399"/>
      <c r="F39" s="399"/>
      <c r="G39" s="399"/>
      <c r="H39" s="399"/>
      <c r="I39" s="399"/>
      <c r="J39" s="399"/>
      <c r="K39" s="399"/>
      <c r="L39" s="399"/>
      <c r="M39" s="399"/>
      <c r="N39" s="399"/>
      <c r="O39" s="399"/>
      <c r="P39" s="399"/>
      <c r="Q39" s="196">
        <f t="shared" si="0"/>
        <v>0</v>
      </c>
      <c r="R39" s="196"/>
      <c r="T39" s="359"/>
      <c r="U39" s="359"/>
      <c r="V39" s="390"/>
      <c r="W39" s="400"/>
      <c r="X39" s="446"/>
      <c r="Y39" s="446"/>
      <c r="Z39" s="446"/>
      <c r="AA39" s="446"/>
      <c r="AB39" s="446"/>
      <c r="AC39" s="446"/>
      <c r="AD39" s="446"/>
      <c r="AE39" s="446"/>
      <c r="AF39" s="446"/>
      <c r="AG39" s="446"/>
      <c r="AH39" s="446"/>
      <c r="AI39" s="446"/>
      <c r="AJ39" s="196">
        <f t="shared" si="1"/>
        <v>0</v>
      </c>
      <c r="AK39" s="196"/>
      <c r="AM39" s="359"/>
      <c r="AN39" s="359"/>
      <c r="AO39" s="390"/>
      <c r="AP39" s="400"/>
    </row>
    <row r="40" spans="1:66" ht="18" customHeight="1">
      <c r="A40" s="360" t="s">
        <v>48</v>
      </c>
      <c r="B40" s="372"/>
      <c r="C40" s="387" t="s">
        <v>46</v>
      </c>
      <c r="D40" s="239" t="s">
        <v>16</v>
      </c>
      <c r="E40" s="403">
        <f>'4月'!$AA40</f>
        <v>0</v>
      </c>
      <c r="F40" s="410">
        <f>'5月'!$AA40</f>
        <v>0</v>
      </c>
      <c r="G40" s="410">
        <f>'6月'!$AA40</f>
        <v>0</v>
      </c>
      <c r="H40" s="410">
        <f>'7月'!$AA40</f>
        <v>0</v>
      </c>
      <c r="I40" s="410">
        <f>'8月'!$AA40</f>
        <v>0</v>
      </c>
      <c r="J40" s="410">
        <f>'9月'!$AA40</f>
        <v>0</v>
      </c>
      <c r="K40" s="410">
        <f>'10月'!$AA40</f>
        <v>0</v>
      </c>
      <c r="L40" s="410">
        <f>'11月'!$AA40</f>
        <v>0</v>
      </c>
      <c r="M40" s="410">
        <f>'12月'!$AA40</f>
        <v>0</v>
      </c>
      <c r="N40" s="410">
        <f>'1月'!$AA40</f>
        <v>0</v>
      </c>
      <c r="O40" s="410">
        <f>'2月'!$AA40</f>
        <v>0</v>
      </c>
      <c r="P40" s="410">
        <f>'3月'!$AA40</f>
        <v>0</v>
      </c>
      <c r="Q40" s="421">
        <f t="shared" si="0"/>
        <v>0</v>
      </c>
      <c r="R40" s="431" t="s">
        <v>49</v>
      </c>
      <c r="T40" s="360" t="s">
        <v>48</v>
      </c>
      <c r="U40" s="372"/>
      <c r="V40" s="387" t="s">
        <v>46</v>
      </c>
      <c r="W40" s="239" t="s">
        <v>16</v>
      </c>
      <c r="X40" s="447">
        <v>0</v>
      </c>
      <c r="Y40" s="456">
        <v>0</v>
      </c>
      <c r="Z40" s="456">
        <v>0</v>
      </c>
      <c r="AA40" s="456">
        <v>0</v>
      </c>
      <c r="AB40" s="456">
        <v>0</v>
      </c>
      <c r="AC40" s="456">
        <v>0</v>
      </c>
      <c r="AD40" s="456">
        <v>0</v>
      </c>
      <c r="AE40" s="456">
        <v>0</v>
      </c>
      <c r="AF40" s="456">
        <v>0</v>
      </c>
      <c r="AG40" s="456">
        <v>0</v>
      </c>
      <c r="AH40" s="456">
        <v>0</v>
      </c>
      <c r="AI40" s="456">
        <v>0</v>
      </c>
      <c r="AJ40" s="421">
        <f t="shared" si="1"/>
        <v>0</v>
      </c>
      <c r="AK40" s="431" t="s">
        <v>49</v>
      </c>
      <c r="AM40" s="360" t="s">
        <v>48</v>
      </c>
      <c r="AN40" s="372"/>
      <c r="AO40" s="387" t="s">
        <v>46</v>
      </c>
      <c r="AP40" s="239" t="s">
        <v>16</v>
      </c>
      <c r="AQ40" s="461">
        <f>X40</f>
        <v>0</v>
      </c>
      <c r="AR40" s="468">
        <f>E40</f>
        <v>0</v>
      </c>
      <c r="AS40" s="468">
        <f>Y40</f>
        <v>0</v>
      </c>
      <c r="AT40" s="468">
        <f>F40</f>
        <v>0</v>
      </c>
      <c r="AU40" s="468">
        <f>Z40</f>
        <v>0</v>
      </c>
      <c r="AV40" s="468">
        <f>G40</f>
        <v>0</v>
      </c>
      <c r="AW40" s="468">
        <f>AA40</f>
        <v>0</v>
      </c>
      <c r="AX40" s="468">
        <f>H40</f>
        <v>0</v>
      </c>
      <c r="AY40" s="468">
        <f>AB40</f>
        <v>0</v>
      </c>
      <c r="AZ40" s="468">
        <f>I40</f>
        <v>0</v>
      </c>
      <c r="BA40" s="468">
        <f>AC40</f>
        <v>0</v>
      </c>
      <c r="BB40" s="468">
        <f>J40</f>
        <v>0</v>
      </c>
      <c r="BC40" s="468">
        <f>AD40</f>
        <v>0</v>
      </c>
      <c r="BD40" s="468">
        <f>K40</f>
        <v>0</v>
      </c>
      <c r="BE40" s="468">
        <f>AE40</f>
        <v>0</v>
      </c>
      <c r="BF40" s="468">
        <f>L40</f>
        <v>0</v>
      </c>
      <c r="BG40" s="468">
        <f>AF40</f>
        <v>0</v>
      </c>
      <c r="BH40" s="468">
        <f>M40</f>
        <v>0</v>
      </c>
      <c r="BI40" s="468">
        <f>AG40</f>
        <v>0</v>
      </c>
      <c r="BJ40" s="468">
        <f>N40</f>
        <v>0</v>
      </c>
      <c r="BK40" s="468">
        <f>AH40</f>
        <v>0</v>
      </c>
      <c r="BL40" s="468">
        <f>O40</f>
        <v>0</v>
      </c>
      <c r="BM40" s="468">
        <f>AI40</f>
        <v>0</v>
      </c>
      <c r="BN40" s="474">
        <f>P40</f>
        <v>0</v>
      </c>
    </row>
    <row r="41" spans="1:66" ht="18" customHeight="1">
      <c r="A41" s="361"/>
      <c r="B41" s="373"/>
      <c r="C41" s="391" t="s">
        <v>59</v>
      </c>
      <c r="D41" s="241" t="s">
        <v>80</v>
      </c>
      <c r="E41" s="405">
        <f>'4月'!$AA41</f>
        <v>0</v>
      </c>
      <c r="F41" s="412">
        <f>'5月'!$AA41</f>
        <v>0</v>
      </c>
      <c r="G41" s="412">
        <f>'6月'!$AA41</f>
        <v>0</v>
      </c>
      <c r="H41" s="412">
        <f>'7月'!$AA41</f>
        <v>0</v>
      </c>
      <c r="I41" s="412">
        <f>'8月'!$AA41</f>
        <v>0</v>
      </c>
      <c r="J41" s="412">
        <f>'9月'!$AA41</f>
        <v>0</v>
      </c>
      <c r="K41" s="412">
        <f>'10月'!$AA41</f>
        <v>0</v>
      </c>
      <c r="L41" s="412">
        <f>'11月'!$AA41</f>
        <v>0</v>
      </c>
      <c r="M41" s="412">
        <f>'12月'!$AA41</f>
        <v>0</v>
      </c>
      <c r="N41" s="412">
        <f>'1月'!$AA41</f>
        <v>0</v>
      </c>
      <c r="O41" s="412">
        <f>'2月'!$AA41</f>
        <v>0</v>
      </c>
      <c r="P41" s="412">
        <f>'3月'!$AA41</f>
        <v>0</v>
      </c>
      <c r="Q41" s="95">
        <f t="shared" si="0"/>
        <v>0</v>
      </c>
      <c r="R41" s="428"/>
      <c r="T41" s="361"/>
      <c r="U41" s="373"/>
      <c r="V41" s="391" t="s">
        <v>59</v>
      </c>
      <c r="W41" s="241" t="s">
        <v>80</v>
      </c>
      <c r="X41" s="444">
        <v>0</v>
      </c>
      <c r="Y41" s="454">
        <v>0</v>
      </c>
      <c r="Z41" s="454">
        <v>0</v>
      </c>
      <c r="AA41" s="454">
        <v>0</v>
      </c>
      <c r="AB41" s="454">
        <v>0</v>
      </c>
      <c r="AC41" s="454">
        <v>0</v>
      </c>
      <c r="AD41" s="454">
        <v>0</v>
      </c>
      <c r="AE41" s="454">
        <v>0</v>
      </c>
      <c r="AF41" s="454">
        <v>0</v>
      </c>
      <c r="AG41" s="454">
        <v>0</v>
      </c>
      <c r="AH41" s="454">
        <v>0</v>
      </c>
      <c r="AI41" s="454">
        <v>0</v>
      </c>
      <c r="AJ41" s="95">
        <f t="shared" si="1"/>
        <v>0</v>
      </c>
      <c r="AK41" s="428"/>
      <c r="AM41" s="361"/>
      <c r="AN41" s="373"/>
      <c r="AO41" s="391" t="s">
        <v>59</v>
      </c>
      <c r="AP41" s="241" t="s">
        <v>80</v>
      </c>
      <c r="AQ41" s="464">
        <f>X41</f>
        <v>0</v>
      </c>
      <c r="AR41" s="471">
        <f>E41</f>
        <v>0</v>
      </c>
      <c r="AS41" s="471">
        <f>Y41</f>
        <v>0</v>
      </c>
      <c r="AT41" s="471">
        <f>F41</f>
        <v>0</v>
      </c>
      <c r="AU41" s="471">
        <f>Z41</f>
        <v>0</v>
      </c>
      <c r="AV41" s="471">
        <f>G41</f>
        <v>0</v>
      </c>
      <c r="AW41" s="471">
        <f>AA41</f>
        <v>0</v>
      </c>
      <c r="AX41" s="471">
        <f>H41</f>
        <v>0</v>
      </c>
      <c r="AY41" s="471">
        <f>AB41</f>
        <v>0</v>
      </c>
      <c r="AZ41" s="471">
        <f>I41</f>
        <v>0</v>
      </c>
      <c r="BA41" s="471">
        <f>AC41</f>
        <v>0</v>
      </c>
      <c r="BB41" s="471">
        <f>J41</f>
        <v>0</v>
      </c>
      <c r="BC41" s="471">
        <f>AD41</f>
        <v>0</v>
      </c>
      <c r="BD41" s="471">
        <f>K41</f>
        <v>0</v>
      </c>
      <c r="BE41" s="471">
        <f>AE41</f>
        <v>0</v>
      </c>
      <c r="BF41" s="471">
        <f>L41</f>
        <v>0</v>
      </c>
      <c r="BG41" s="471">
        <f>AF41</f>
        <v>0</v>
      </c>
      <c r="BH41" s="471">
        <f>M41</f>
        <v>0</v>
      </c>
      <c r="BI41" s="471">
        <f>AG41</f>
        <v>0</v>
      </c>
      <c r="BJ41" s="471">
        <f>N41</f>
        <v>0</v>
      </c>
      <c r="BK41" s="471">
        <f>AH41</f>
        <v>0</v>
      </c>
      <c r="BL41" s="471">
        <f>O41</f>
        <v>0</v>
      </c>
      <c r="BM41" s="471">
        <f>AI41</f>
        <v>0</v>
      </c>
      <c r="BN41" s="477">
        <f>P41</f>
        <v>0</v>
      </c>
    </row>
    <row r="42" spans="1:66" ht="18" customHeight="1">
      <c r="A42" s="187"/>
      <c r="B42" s="359"/>
      <c r="C42" s="390"/>
      <c r="D42" s="400"/>
      <c r="E42" s="399"/>
      <c r="F42" s="399"/>
      <c r="G42" s="399"/>
      <c r="H42" s="399"/>
      <c r="I42" s="399"/>
      <c r="J42" s="399"/>
      <c r="K42" s="399"/>
      <c r="L42" s="399"/>
      <c r="M42" s="399"/>
      <c r="N42" s="399"/>
      <c r="O42" s="399"/>
      <c r="P42" s="399"/>
      <c r="Q42" s="196">
        <f t="shared" si="0"/>
        <v>0</v>
      </c>
      <c r="R42" s="196"/>
      <c r="T42" s="187"/>
      <c r="U42" s="359"/>
      <c r="V42" s="390"/>
      <c r="W42" s="400"/>
      <c r="X42" s="446"/>
      <c r="Y42" s="446"/>
      <c r="Z42" s="446"/>
      <c r="AA42" s="446"/>
      <c r="AB42" s="446"/>
      <c r="AC42" s="446"/>
      <c r="AD42" s="446"/>
      <c r="AE42" s="446"/>
      <c r="AF42" s="446"/>
      <c r="AG42" s="446"/>
      <c r="AH42" s="446"/>
      <c r="AI42" s="446"/>
      <c r="AJ42" s="196">
        <f t="shared" si="1"/>
        <v>0</v>
      </c>
      <c r="AK42" s="196"/>
      <c r="AM42" s="187"/>
      <c r="AN42" s="359"/>
      <c r="AO42" s="390"/>
      <c r="AP42" s="400"/>
    </row>
    <row r="43" spans="1:66" ht="18" customHeight="1">
      <c r="A43" s="362" t="s">
        <v>57</v>
      </c>
      <c r="B43" s="374"/>
      <c r="C43" s="387" t="s">
        <v>4</v>
      </c>
      <c r="D43" s="239" t="s">
        <v>41</v>
      </c>
      <c r="E43" s="403">
        <f>'4月'!$AA43</f>
        <v>0</v>
      </c>
      <c r="F43" s="410">
        <f>'5月'!$AA43</f>
        <v>0</v>
      </c>
      <c r="G43" s="410">
        <f>'6月'!$AA43</f>
        <v>0</v>
      </c>
      <c r="H43" s="410">
        <f>'7月'!$AA43</f>
        <v>0</v>
      </c>
      <c r="I43" s="410">
        <f>'8月'!$AA43</f>
        <v>0</v>
      </c>
      <c r="J43" s="410">
        <f>'9月'!$AA43</f>
        <v>0</v>
      </c>
      <c r="K43" s="410">
        <f>'10月'!$AA43</f>
        <v>0</v>
      </c>
      <c r="L43" s="410">
        <f>'11月'!$AA43</f>
        <v>0</v>
      </c>
      <c r="M43" s="410">
        <f>'12月'!$AA43</f>
        <v>0</v>
      </c>
      <c r="N43" s="410">
        <f>'1月'!$AA43</f>
        <v>0</v>
      </c>
      <c r="O43" s="410">
        <f>'2月'!$AA43</f>
        <v>0</v>
      </c>
      <c r="P43" s="410">
        <f>'3月'!$AA43</f>
        <v>0</v>
      </c>
      <c r="Q43" s="421">
        <f t="shared" si="0"/>
        <v>0</v>
      </c>
      <c r="R43" s="431" t="s">
        <v>49</v>
      </c>
      <c r="T43" s="362" t="s">
        <v>57</v>
      </c>
      <c r="U43" s="374"/>
      <c r="V43" s="387" t="s">
        <v>4</v>
      </c>
      <c r="W43" s="239" t="s">
        <v>41</v>
      </c>
      <c r="X43" s="447">
        <v>0</v>
      </c>
      <c r="Y43" s="456">
        <v>0</v>
      </c>
      <c r="Z43" s="456">
        <v>0</v>
      </c>
      <c r="AA43" s="456">
        <v>0</v>
      </c>
      <c r="AB43" s="456">
        <v>0</v>
      </c>
      <c r="AC43" s="456">
        <v>0</v>
      </c>
      <c r="AD43" s="456">
        <v>0</v>
      </c>
      <c r="AE43" s="456">
        <v>0</v>
      </c>
      <c r="AF43" s="456">
        <v>0</v>
      </c>
      <c r="AG43" s="456">
        <v>0</v>
      </c>
      <c r="AH43" s="456">
        <v>0</v>
      </c>
      <c r="AI43" s="456">
        <v>0</v>
      </c>
      <c r="AJ43" s="421">
        <f t="shared" si="1"/>
        <v>0</v>
      </c>
      <c r="AK43" s="431" t="s">
        <v>49</v>
      </c>
      <c r="AM43" s="362" t="s">
        <v>57</v>
      </c>
      <c r="AN43" s="374"/>
      <c r="AO43" s="387" t="s">
        <v>4</v>
      </c>
      <c r="AP43" s="239" t="s">
        <v>41</v>
      </c>
      <c r="AQ43" s="461">
        <f>X43</f>
        <v>0</v>
      </c>
      <c r="AR43" s="468">
        <f>E43</f>
        <v>0</v>
      </c>
      <c r="AS43" s="468">
        <f>Y43</f>
        <v>0</v>
      </c>
      <c r="AT43" s="468">
        <f>F43</f>
        <v>0</v>
      </c>
      <c r="AU43" s="468">
        <f>Z43</f>
        <v>0</v>
      </c>
      <c r="AV43" s="468">
        <f>G43</f>
        <v>0</v>
      </c>
      <c r="AW43" s="468">
        <f>AA43</f>
        <v>0</v>
      </c>
      <c r="AX43" s="468">
        <f>H43</f>
        <v>0</v>
      </c>
      <c r="AY43" s="468">
        <f>AB43</f>
        <v>0</v>
      </c>
      <c r="AZ43" s="468">
        <f>I43</f>
        <v>0</v>
      </c>
      <c r="BA43" s="468">
        <f>AC43</f>
        <v>0</v>
      </c>
      <c r="BB43" s="468">
        <f>J43</f>
        <v>0</v>
      </c>
      <c r="BC43" s="468">
        <f>AD43</f>
        <v>0</v>
      </c>
      <c r="BD43" s="468">
        <f>K43</f>
        <v>0</v>
      </c>
      <c r="BE43" s="468">
        <f>AE43</f>
        <v>0</v>
      </c>
      <c r="BF43" s="468">
        <f>L43</f>
        <v>0</v>
      </c>
      <c r="BG43" s="468">
        <f>AF43</f>
        <v>0</v>
      </c>
      <c r="BH43" s="468">
        <f>M43</f>
        <v>0</v>
      </c>
      <c r="BI43" s="468">
        <f>AG43</f>
        <v>0</v>
      </c>
      <c r="BJ43" s="468">
        <f>N43</f>
        <v>0</v>
      </c>
      <c r="BK43" s="468">
        <f>AH43</f>
        <v>0</v>
      </c>
      <c r="BL43" s="468">
        <f>O43</f>
        <v>0</v>
      </c>
      <c r="BM43" s="468">
        <f>AI43</f>
        <v>0</v>
      </c>
      <c r="BN43" s="474">
        <f>P43</f>
        <v>0</v>
      </c>
    </row>
    <row r="44" spans="1:66" ht="18" customHeight="1">
      <c r="A44" s="363"/>
      <c r="B44" s="375"/>
      <c r="C44" s="382" t="s">
        <v>36</v>
      </c>
      <c r="D44" s="241" t="s">
        <v>67</v>
      </c>
      <c r="E44" s="405">
        <f>'4月'!$AA44</f>
        <v>0</v>
      </c>
      <c r="F44" s="412">
        <f>'5月'!$AA44</f>
        <v>0</v>
      </c>
      <c r="G44" s="412">
        <f>'6月'!$AA44</f>
        <v>0</v>
      </c>
      <c r="H44" s="412">
        <f>'7月'!$AA44</f>
        <v>0</v>
      </c>
      <c r="I44" s="412">
        <f>'8月'!$AA44</f>
        <v>0</v>
      </c>
      <c r="J44" s="412">
        <f>'9月'!$AA44</f>
        <v>0</v>
      </c>
      <c r="K44" s="412">
        <f>'10月'!$AA44</f>
        <v>0</v>
      </c>
      <c r="L44" s="412">
        <f>'11月'!$AA44</f>
        <v>0</v>
      </c>
      <c r="M44" s="412">
        <f>'12月'!$AA44</f>
        <v>0</v>
      </c>
      <c r="N44" s="412">
        <f>'1月'!$AA44</f>
        <v>0</v>
      </c>
      <c r="O44" s="412">
        <f>'2月'!$AA44</f>
        <v>0</v>
      </c>
      <c r="P44" s="412">
        <f>'3月'!$AA44</f>
        <v>0</v>
      </c>
      <c r="Q44" s="423">
        <f t="shared" si="0"/>
        <v>0</v>
      </c>
      <c r="R44" s="428"/>
      <c r="T44" s="363"/>
      <c r="U44" s="375"/>
      <c r="V44" s="382" t="s">
        <v>36</v>
      </c>
      <c r="W44" s="241" t="s">
        <v>67</v>
      </c>
      <c r="X44" s="444">
        <v>0</v>
      </c>
      <c r="Y44" s="454">
        <v>0</v>
      </c>
      <c r="Z44" s="454">
        <v>0</v>
      </c>
      <c r="AA44" s="454">
        <v>0</v>
      </c>
      <c r="AB44" s="454">
        <v>0</v>
      </c>
      <c r="AC44" s="454">
        <v>0</v>
      </c>
      <c r="AD44" s="454">
        <v>0</v>
      </c>
      <c r="AE44" s="454">
        <v>0</v>
      </c>
      <c r="AF44" s="454">
        <v>0</v>
      </c>
      <c r="AG44" s="454">
        <v>0</v>
      </c>
      <c r="AH44" s="454">
        <v>0</v>
      </c>
      <c r="AI44" s="454">
        <v>0</v>
      </c>
      <c r="AJ44" s="423">
        <f t="shared" si="1"/>
        <v>0</v>
      </c>
      <c r="AK44" s="428"/>
      <c r="AM44" s="363"/>
      <c r="AN44" s="375"/>
      <c r="AO44" s="382" t="s">
        <v>36</v>
      </c>
      <c r="AP44" s="241" t="s">
        <v>67</v>
      </c>
      <c r="AQ44" s="464">
        <f>X44</f>
        <v>0</v>
      </c>
      <c r="AR44" s="471">
        <f>E44</f>
        <v>0</v>
      </c>
      <c r="AS44" s="471">
        <f>Y44</f>
        <v>0</v>
      </c>
      <c r="AT44" s="471">
        <f>F44</f>
        <v>0</v>
      </c>
      <c r="AU44" s="471">
        <f>Z44</f>
        <v>0</v>
      </c>
      <c r="AV44" s="471">
        <f>G44</f>
        <v>0</v>
      </c>
      <c r="AW44" s="471">
        <f>AA44</f>
        <v>0</v>
      </c>
      <c r="AX44" s="471">
        <f>H44</f>
        <v>0</v>
      </c>
      <c r="AY44" s="471">
        <f>AB44</f>
        <v>0</v>
      </c>
      <c r="AZ44" s="471">
        <f>I44</f>
        <v>0</v>
      </c>
      <c r="BA44" s="471">
        <f>AC44</f>
        <v>0</v>
      </c>
      <c r="BB44" s="471">
        <f>J44</f>
        <v>0</v>
      </c>
      <c r="BC44" s="471">
        <f>AD44</f>
        <v>0</v>
      </c>
      <c r="BD44" s="471">
        <f>K44</f>
        <v>0</v>
      </c>
      <c r="BE44" s="471">
        <f>AE44</f>
        <v>0</v>
      </c>
      <c r="BF44" s="471">
        <f>L44</f>
        <v>0</v>
      </c>
      <c r="BG44" s="471">
        <f>AF44</f>
        <v>0</v>
      </c>
      <c r="BH44" s="471">
        <f>M44</f>
        <v>0</v>
      </c>
      <c r="BI44" s="471">
        <f>AG44</f>
        <v>0</v>
      </c>
      <c r="BJ44" s="471">
        <f>N44</f>
        <v>0</v>
      </c>
      <c r="BK44" s="471">
        <f>AH44</f>
        <v>0</v>
      </c>
      <c r="BL44" s="471">
        <f>O44</f>
        <v>0</v>
      </c>
      <c r="BM44" s="471">
        <f>AI44</f>
        <v>0</v>
      </c>
      <c r="BN44" s="477">
        <f>P44</f>
        <v>0</v>
      </c>
    </row>
    <row r="45" spans="1:66" ht="18" customHeight="1">
      <c r="A45" s="193"/>
      <c r="B45" s="193"/>
      <c r="C45" s="13"/>
      <c r="D45" s="246"/>
      <c r="E45" s="246"/>
      <c r="F45" s="246"/>
      <c r="G45" s="246"/>
      <c r="H45" s="246"/>
      <c r="I45" s="246"/>
      <c r="J45" s="246"/>
      <c r="K45" s="246"/>
      <c r="L45" s="246"/>
      <c r="M45" s="246"/>
      <c r="N45" s="246"/>
      <c r="O45" s="246"/>
      <c r="P45" s="246"/>
      <c r="Q45" s="196"/>
      <c r="T45" s="193"/>
      <c r="U45" s="193"/>
      <c r="V45" s="13"/>
      <c r="W45" s="246"/>
      <c r="X45" s="448"/>
      <c r="Y45" s="448"/>
      <c r="Z45" s="448"/>
      <c r="AA45" s="448"/>
      <c r="AB45" s="448"/>
      <c r="AC45" s="448"/>
      <c r="AD45" s="448"/>
      <c r="AE45" s="448"/>
      <c r="AF45" s="448"/>
      <c r="AG45" s="448"/>
      <c r="AH45" s="448"/>
      <c r="AI45" s="448"/>
      <c r="AJ45" s="196">
        <f t="shared" si="1"/>
        <v>0</v>
      </c>
      <c r="AM45" s="193"/>
      <c r="AN45" s="193"/>
      <c r="AO45" s="13"/>
      <c r="AP45" s="246"/>
    </row>
    <row r="46" spans="1:66" ht="18" customHeight="1">
      <c r="A46" s="364" t="s">
        <v>53</v>
      </c>
      <c r="B46" s="376"/>
      <c r="C46" s="392"/>
      <c r="D46" s="401" t="s">
        <v>81</v>
      </c>
      <c r="E46" s="406">
        <f>'4月'!$AA46</f>
        <v>0</v>
      </c>
      <c r="F46" s="413">
        <f>'5月'!$AA46</f>
        <v>0</v>
      </c>
      <c r="G46" s="413">
        <f>'6月'!$AA46</f>
        <v>0</v>
      </c>
      <c r="H46" s="413">
        <f>'7月'!$AA46</f>
        <v>0</v>
      </c>
      <c r="I46" s="413">
        <f>'8月'!$AA46</f>
        <v>0</v>
      </c>
      <c r="J46" s="413">
        <f>'9月'!$AA46</f>
        <v>0</v>
      </c>
      <c r="K46" s="413">
        <f>'10月'!$AA46</f>
        <v>0</v>
      </c>
      <c r="L46" s="413">
        <f>'11月'!$AA46</f>
        <v>0</v>
      </c>
      <c r="M46" s="413">
        <f>'12月'!$AA46</f>
        <v>0</v>
      </c>
      <c r="N46" s="413">
        <f>'1月'!$AA46</f>
        <v>0</v>
      </c>
      <c r="O46" s="413">
        <f>'2月'!$AA46</f>
        <v>0</v>
      </c>
      <c r="P46" s="413">
        <f>'3月'!$AA46</f>
        <v>0</v>
      </c>
      <c r="Q46" s="174">
        <f>SUM(E46:P46)</f>
        <v>0</v>
      </c>
      <c r="R46" s="432" t="s">
        <v>58</v>
      </c>
      <c r="T46" s="364" t="s">
        <v>53</v>
      </c>
      <c r="U46" s="376"/>
      <c r="V46" s="392"/>
      <c r="W46" s="401" t="s">
        <v>81</v>
      </c>
      <c r="X46" s="441">
        <v>0</v>
      </c>
      <c r="Y46" s="451">
        <v>0</v>
      </c>
      <c r="Z46" s="451">
        <v>0</v>
      </c>
      <c r="AA46" s="451">
        <v>0</v>
      </c>
      <c r="AB46" s="451">
        <v>0</v>
      </c>
      <c r="AC46" s="451">
        <v>0</v>
      </c>
      <c r="AD46" s="451">
        <v>0</v>
      </c>
      <c r="AE46" s="451">
        <v>0</v>
      </c>
      <c r="AF46" s="451">
        <v>0</v>
      </c>
      <c r="AG46" s="451">
        <v>0</v>
      </c>
      <c r="AH46" s="451">
        <v>0</v>
      </c>
      <c r="AI46" s="451">
        <v>0</v>
      </c>
      <c r="AJ46" s="174">
        <f t="shared" si="1"/>
        <v>0</v>
      </c>
      <c r="AK46" s="432" t="s">
        <v>58</v>
      </c>
      <c r="AM46" s="364" t="s">
        <v>53</v>
      </c>
      <c r="AN46" s="376"/>
      <c r="AO46" s="392"/>
      <c r="AP46" s="401" t="s">
        <v>81</v>
      </c>
      <c r="AQ46" s="465">
        <f>X46</f>
        <v>0</v>
      </c>
      <c r="AR46" s="472">
        <f>E46</f>
        <v>0</v>
      </c>
      <c r="AS46" s="472">
        <f>Y46</f>
        <v>0</v>
      </c>
      <c r="AT46" s="472">
        <f>F46</f>
        <v>0</v>
      </c>
      <c r="AU46" s="472">
        <f>Z46</f>
        <v>0</v>
      </c>
      <c r="AV46" s="472">
        <f>G46</f>
        <v>0</v>
      </c>
      <c r="AW46" s="472">
        <f>AA46</f>
        <v>0</v>
      </c>
      <c r="AX46" s="472">
        <f>H46</f>
        <v>0</v>
      </c>
      <c r="AY46" s="472">
        <f>AB46</f>
        <v>0</v>
      </c>
      <c r="AZ46" s="472">
        <f>I46</f>
        <v>0</v>
      </c>
      <c r="BA46" s="472">
        <f>AC46</f>
        <v>0</v>
      </c>
      <c r="BB46" s="472">
        <f>J46</f>
        <v>0</v>
      </c>
      <c r="BC46" s="472">
        <f>AD46</f>
        <v>0</v>
      </c>
      <c r="BD46" s="472">
        <f>K46</f>
        <v>0</v>
      </c>
      <c r="BE46" s="472">
        <f>AE46</f>
        <v>0</v>
      </c>
      <c r="BF46" s="472">
        <f>L46</f>
        <v>0</v>
      </c>
      <c r="BG46" s="472">
        <f>AF46</f>
        <v>0</v>
      </c>
      <c r="BH46" s="472">
        <f>M46</f>
        <v>0</v>
      </c>
      <c r="BI46" s="472">
        <f>AG46</f>
        <v>0</v>
      </c>
      <c r="BJ46" s="472">
        <f>N46</f>
        <v>0</v>
      </c>
      <c r="BK46" s="472">
        <f>AH46</f>
        <v>0</v>
      </c>
      <c r="BL46" s="472">
        <f>O46</f>
        <v>0</v>
      </c>
      <c r="BM46" s="472">
        <f>AI46</f>
        <v>0</v>
      </c>
      <c r="BN46" s="478">
        <f>P46</f>
        <v>0</v>
      </c>
    </row>
    <row r="47" spans="1:66" ht="24.75" customHeight="1">
      <c r="A47" s="193"/>
      <c r="B47" s="193"/>
      <c r="C47" s="393"/>
      <c r="D47" s="246"/>
      <c r="E47" s="246"/>
      <c r="F47" s="246"/>
      <c r="G47" s="246"/>
      <c r="H47" s="246"/>
      <c r="I47" s="246"/>
      <c r="J47" s="246"/>
      <c r="K47" s="246"/>
      <c r="L47" s="246"/>
      <c r="M47" s="246"/>
      <c r="N47" s="246"/>
      <c r="O47" s="246"/>
      <c r="P47" s="246"/>
      <c r="Q47" s="11"/>
    </row>
    <row r="48" spans="1:66" ht="21.75" customHeight="1">
      <c r="A48" s="193"/>
      <c r="B48" s="193"/>
      <c r="C48" s="393"/>
      <c r="D48" s="246"/>
      <c r="E48" s="246"/>
      <c r="F48" s="246"/>
      <c r="G48" s="246"/>
      <c r="H48" s="246"/>
      <c r="I48" s="246"/>
      <c r="J48" s="246"/>
      <c r="K48" s="246"/>
      <c r="L48" s="246"/>
      <c r="M48" s="246"/>
      <c r="N48" s="246"/>
      <c r="O48" s="246"/>
      <c r="P48" s="246"/>
      <c r="Q48" s="11"/>
    </row>
    <row r="49" spans="1:2" ht="21.75" customHeight="1">
      <c r="A49" s="193"/>
      <c r="B49" s="193"/>
    </row>
    <row r="50" spans="1:2" ht="21.75" customHeight="1">
      <c r="A50" s="193"/>
      <c r="B50" s="193"/>
    </row>
  </sheetData>
  <sheetProtection algorithmName="SHA-512" hashValue="V1EfuFEzdegtaxT9Y0KHaSnY/kWuHFvnggeHLCis/ztSNYgJyP+ujedwVUuwyms45uXv2DRbSMqEnjDYZEEXOQ==" saltValue="Ij7jpagJG/TsIddtwV/IGA==" spinCount="100000" sheet="1" objects="1" scenarios="1"/>
  <mergeCells count="34">
    <mergeCell ref="J2:K2"/>
    <mergeCell ref="L2:R2"/>
    <mergeCell ref="AO10:AP10"/>
    <mergeCell ref="C11:D11"/>
    <mergeCell ref="Q11:R11"/>
    <mergeCell ref="V11:W11"/>
    <mergeCell ref="AJ11:AK11"/>
    <mergeCell ref="A46:C46"/>
    <mergeCell ref="T46:V46"/>
    <mergeCell ref="AM46:AO46"/>
    <mergeCell ref="A1:B2"/>
    <mergeCell ref="J3:K4"/>
    <mergeCell ref="L3:R4"/>
    <mergeCell ref="J5:K6"/>
    <mergeCell ref="L5:R6"/>
    <mergeCell ref="A8:R9"/>
    <mergeCell ref="B27:B31"/>
    <mergeCell ref="U27:U31"/>
    <mergeCell ref="AN27:AN31"/>
    <mergeCell ref="A33:B38"/>
    <mergeCell ref="T33:U38"/>
    <mergeCell ref="AM33:AN38"/>
    <mergeCell ref="A40:B41"/>
    <mergeCell ref="T40:U41"/>
    <mergeCell ref="AM40:AN41"/>
    <mergeCell ref="A43:B44"/>
    <mergeCell ref="T43:U44"/>
    <mergeCell ref="AM43:AN44"/>
    <mergeCell ref="AM10:AM31"/>
    <mergeCell ref="AN10:AN26"/>
    <mergeCell ref="A11:A31"/>
    <mergeCell ref="B11:B26"/>
    <mergeCell ref="T11:T31"/>
    <mergeCell ref="U11:U26"/>
  </mergeCells>
  <phoneticPr fontId="1"/>
  <conditionalFormatting sqref="L2:R6">
    <cfRule type="expression" dxfId="162" priority="2">
      <formula>L2&lt;&gt;""</formula>
    </cfRule>
  </conditionalFormatting>
  <conditionalFormatting sqref="A1:B2">
    <cfRule type="expression" dxfId="161" priority="1">
      <formula>$A$1&lt;&gt;""</formula>
    </cfRule>
  </conditionalFormatting>
  <printOptions horizontalCentered="1"/>
  <pageMargins left="0" right="0" top="0" bottom="0" header="0.31496062992125984" footer="0.19685039370078741"/>
  <pageSetup paperSize="9" scale="66" fitToWidth="1" fitToHeight="1" orientation="portrait" usePrinterDefaults="1" r:id="rId1"/>
  <headerFooter alignWithMargins="0"/>
  <colBreaks count="1" manualBreakCount="1">
    <brk id="18" max="45" man="1"/>
  </colBreaks>
  <drawing r:id="rId2"/>
  <legacyDrawing r:id="rId3"/>
  <mc:AlternateContent>
    <mc:Choice xmlns:x14="http://schemas.microsoft.com/office/spreadsheetml/2009/9/main" Requires="x14">
      <controls>
        <mc:AlternateContent>
          <mc:Choice Requires="x14">
            <control shapeId="4104" r:id="rId4" name="ボタン 8">
              <controlPr defaultSize="0" print="0" autoFill="0" autoPict="0" macro="[0]!ボタン8_Click">
                <anchor moveWithCells="1" sizeWithCells="1">
                  <from xmlns:xdr="http://schemas.openxmlformats.org/drawingml/2006/spreadsheetDrawing">
                    <xdr:col>22</xdr:col>
                    <xdr:colOff>66675</xdr:colOff>
                    <xdr:row>0</xdr:row>
                    <xdr:rowOff>123825</xdr:rowOff>
                  </from>
                  <to xmlns:xdr="http://schemas.openxmlformats.org/drawingml/2006/spreadsheetDrawing">
                    <xdr:col>25</xdr:col>
                    <xdr:colOff>190500</xdr:colOff>
                    <xdr:row>1</xdr:row>
                    <xdr:rowOff>238760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5"/>
  <dimension ref="A1:AQ119"/>
  <sheetViews>
    <sheetView showGridLines="0" showZeros="0" view="pageBreakPreview" zoomScale="85" zoomScaleNormal="75" zoomScaleSheetLayoutView="85" workbookViewId="0">
      <pane xSplit="2" ySplit="8" topLeftCell="C9" activePane="bottomRight" state="frozen"/>
      <selection pane="topRight"/>
      <selection pane="bottomLeft"/>
      <selection pane="bottomRight" activeCell="P2" sqref="P2:T2"/>
    </sheetView>
  </sheetViews>
  <sheetFormatPr defaultColWidth="9" defaultRowHeight="13.5"/>
  <cols>
    <col min="1" max="2" width="3.5" style="10" customWidth="1"/>
    <col min="3" max="3" width="5.625" style="11" customWidth="1"/>
    <col min="4" max="4" width="4.125" style="10" bestFit="1" customWidth="1"/>
    <col min="5" max="5" width="6.875" style="11" customWidth="1"/>
    <col min="6" max="6" width="8.125" style="10" bestFit="1" customWidth="1"/>
    <col min="7" max="7" width="60" style="10" customWidth="1"/>
    <col min="8" max="20" width="6.125" style="10" customWidth="1"/>
    <col min="21" max="24" width="3.375" style="12" customWidth="1"/>
    <col min="25" max="25" width="16.625" style="13" customWidth="1"/>
    <col min="26" max="26" width="3.375" style="10" customWidth="1"/>
    <col min="27" max="27" width="3.375" style="11" customWidth="1"/>
    <col min="28" max="28" width="3.375" style="13" customWidth="1"/>
    <col min="29" max="29" width="9.875" style="10" bestFit="1" customWidth="1"/>
    <col min="30" max="43" width="4.625" style="10" customWidth="1"/>
    <col min="44" max="16384" width="9" style="10"/>
  </cols>
  <sheetData>
    <row r="1" spans="1:43" ht="21" customHeight="1">
      <c r="A1" s="24">
        <f>総合計!$A$1</f>
        <v>2025</v>
      </c>
      <c r="B1" s="24"/>
      <c r="C1" s="24"/>
      <c r="D1" s="57" t="s">
        <v>109</v>
      </c>
      <c r="E1" s="67">
        <v>4</v>
      </c>
      <c r="F1" s="57" t="s">
        <v>112</v>
      </c>
      <c r="G1" s="68" t="s">
        <v>155</v>
      </c>
      <c r="N1" s="117" t="s">
        <v>43</v>
      </c>
      <c r="O1" s="118"/>
      <c r="P1" s="118">
        <f>総合計!L3</f>
        <v>0</v>
      </c>
      <c r="Q1" s="118"/>
      <c r="R1" s="118"/>
      <c r="S1" s="118"/>
      <c r="T1" s="155"/>
      <c r="V1" s="168"/>
      <c r="W1" s="173" t="s">
        <v>192</v>
      </c>
      <c r="Z1" s="237"/>
      <c r="AA1" s="237"/>
      <c r="AB1" s="237"/>
    </row>
    <row r="2" spans="1:43" ht="21.75" customHeight="1">
      <c r="A2" s="25" t="str">
        <f>IF(B119&lt;&gt;T84,"報告日数（A列）と活動日数（T列）が一致していません。活動日数（T列）は一日に一つだけ【〇】を入力してください。","")</f>
        <v/>
      </c>
      <c r="B2" s="36"/>
      <c r="C2" s="46"/>
      <c r="G2" s="69"/>
      <c r="H2" s="72"/>
      <c r="I2" s="72"/>
      <c r="N2" s="95" t="s">
        <v>85</v>
      </c>
      <c r="O2" s="37"/>
      <c r="P2" s="37">
        <f>総合計!L5</f>
        <v>0</v>
      </c>
      <c r="Q2" s="37"/>
      <c r="R2" s="37"/>
      <c r="S2" s="37"/>
      <c r="T2" s="156"/>
      <c r="W2" s="174">
        <f>総合計!L2</f>
        <v>0</v>
      </c>
      <c r="X2" s="196"/>
      <c r="Y2" s="196"/>
      <c r="Z2" s="196"/>
      <c r="AA2" s="196"/>
      <c r="AB2" s="255"/>
    </row>
    <row r="3" spans="1:43" ht="15" customHeight="1">
      <c r="A3" s="26"/>
      <c r="B3" s="37"/>
      <c r="C3" s="47"/>
      <c r="D3" s="58"/>
      <c r="E3" s="47"/>
      <c r="F3" s="58"/>
      <c r="G3" s="37"/>
      <c r="H3" s="84" t="str">
        <f>IF(H84=I84,"","※↓「内容」↓「分野」の件数が一致するように入力してください。")</f>
        <v/>
      </c>
      <c r="T3" s="157" t="str">
        <f>IF(T84&gt;30,"活動日数が今月の日数を越えないように訂正してください。","")</f>
        <v/>
      </c>
      <c r="V3" s="169"/>
      <c r="Z3" s="58"/>
      <c r="AA3" s="58"/>
      <c r="AB3" s="58"/>
    </row>
    <row r="4" spans="1:43" ht="16.5" customHeight="1">
      <c r="A4" s="27" t="s">
        <v>13</v>
      </c>
      <c r="B4" s="38"/>
      <c r="C4" s="48" t="s">
        <v>70</v>
      </c>
      <c r="D4" s="59"/>
      <c r="E4" s="59"/>
      <c r="F4" s="59"/>
      <c r="G4" s="59"/>
      <c r="H4" s="73" t="s">
        <v>463</v>
      </c>
      <c r="I4" s="85"/>
      <c r="J4" s="96" t="s">
        <v>431</v>
      </c>
      <c r="K4" s="105"/>
      <c r="L4" s="105"/>
      <c r="M4" s="105"/>
      <c r="N4" s="105"/>
      <c r="O4" s="119"/>
      <c r="P4" s="126" t="s">
        <v>48</v>
      </c>
      <c r="Q4" s="133"/>
      <c r="R4" s="140" t="s">
        <v>57</v>
      </c>
      <c r="S4" s="147"/>
      <c r="T4" s="517" t="s">
        <v>93</v>
      </c>
      <c r="V4" s="170"/>
      <c r="W4" s="175" t="s">
        <v>71</v>
      </c>
      <c r="X4" s="197"/>
      <c r="Y4" s="215"/>
      <c r="Z4" s="118"/>
      <c r="AA4" s="248"/>
      <c r="AB4" s="256"/>
    </row>
    <row r="5" spans="1:43" ht="30.75" customHeight="1">
      <c r="A5" s="28"/>
      <c r="B5" s="39"/>
      <c r="C5" s="49"/>
      <c r="D5" s="60"/>
      <c r="E5" s="60"/>
      <c r="F5" s="60"/>
      <c r="G5" s="60"/>
      <c r="H5" s="74" t="s">
        <v>157</v>
      </c>
      <c r="I5" s="86" t="s">
        <v>159</v>
      </c>
      <c r="J5" s="97" t="s">
        <v>12</v>
      </c>
      <c r="K5" s="106" t="s">
        <v>35</v>
      </c>
      <c r="L5" s="106" t="s">
        <v>91</v>
      </c>
      <c r="M5" s="114" t="s">
        <v>55</v>
      </c>
      <c r="N5" s="106" t="s">
        <v>171</v>
      </c>
      <c r="O5" s="120" t="s">
        <v>86</v>
      </c>
      <c r="P5" s="127" t="s">
        <v>89</v>
      </c>
      <c r="Q5" s="134" t="s">
        <v>66</v>
      </c>
      <c r="R5" s="141" t="s">
        <v>84</v>
      </c>
      <c r="S5" s="148" t="s">
        <v>90</v>
      </c>
      <c r="T5" s="518"/>
      <c r="V5" s="170"/>
      <c r="W5" s="167"/>
      <c r="X5" s="198">
        <f>総合計!L3</f>
        <v>0</v>
      </c>
      <c r="Y5" s="198"/>
      <c r="Z5" s="198"/>
      <c r="AA5" s="198"/>
      <c r="AB5" s="257"/>
    </row>
    <row r="6" spans="1:43" ht="18" customHeight="1">
      <c r="A6" s="28"/>
      <c r="B6" s="39"/>
      <c r="C6" s="49"/>
      <c r="D6" s="60"/>
      <c r="E6" s="60"/>
      <c r="F6" s="60"/>
      <c r="G6" s="60"/>
      <c r="H6" s="75"/>
      <c r="I6" s="87"/>
      <c r="J6" s="98"/>
      <c r="K6" s="107"/>
      <c r="L6" s="107"/>
      <c r="M6" s="115"/>
      <c r="N6" s="107"/>
      <c r="O6" s="121"/>
      <c r="P6" s="128"/>
      <c r="Q6" s="135"/>
      <c r="R6" s="142"/>
      <c r="S6" s="149"/>
      <c r="T6" s="519"/>
      <c r="U6" s="166"/>
      <c r="V6" s="170"/>
      <c r="W6" s="176" t="s">
        <v>95</v>
      </c>
      <c r="Y6" s="198">
        <f>総合計!L5</f>
        <v>0</v>
      </c>
      <c r="Z6" s="198"/>
      <c r="AA6" s="198"/>
      <c r="AB6" s="257"/>
    </row>
    <row r="7" spans="1:43" ht="18" customHeight="1">
      <c r="A7" s="28"/>
      <c r="B7" s="39"/>
      <c r="C7" s="49"/>
      <c r="D7" s="60"/>
      <c r="E7" s="60"/>
      <c r="F7" s="60"/>
      <c r="G7" s="60"/>
      <c r="H7" s="75"/>
      <c r="I7" s="87"/>
      <c r="J7" s="98"/>
      <c r="K7" s="107"/>
      <c r="L7" s="107"/>
      <c r="M7" s="115"/>
      <c r="N7" s="107"/>
      <c r="O7" s="121"/>
      <c r="P7" s="128"/>
      <c r="Q7" s="135"/>
      <c r="R7" s="142"/>
      <c r="S7" s="149"/>
      <c r="T7" s="519"/>
      <c r="U7" s="167"/>
      <c r="V7" s="170"/>
      <c r="W7" s="177"/>
      <c r="X7" s="199"/>
      <c r="Y7" s="216"/>
      <c r="Z7" s="216"/>
      <c r="AA7" s="216"/>
      <c r="AB7" s="258"/>
    </row>
    <row r="8" spans="1:43" ht="18" customHeight="1">
      <c r="A8" s="29"/>
      <c r="B8" s="40"/>
      <c r="C8" s="50"/>
      <c r="D8" s="61"/>
      <c r="E8" s="61"/>
      <c r="F8" s="61"/>
      <c r="G8" s="61"/>
      <c r="H8" s="76" t="s">
        <v>74</v>
      </c>
      <c r="I8" s="88" t="s">
        <v>29</v>
      </c>
      <c r="J8" s="99" t="s">
        <v>76</v>
      </c>
      <c r="K8" s="108" t="s">
        <v>78</v>
      </c>
      <c r="L8" s="108" t="s">
        <v>62</v>
      </c>
      <c r="M8" s="108" t="s">
        <v>79</v>
      </c>
      <c r="N8" s="108" t="s">
        <v>69</v>
      </c>
      <c r="O8" s="122" t="s">
        <v>73</v>
      </c>
      <c r="P8" s="129" t="s">
        <v>16</v>
      </c>
      <c r="Q8" s="136" t="s">
        <v>80</v>
      </c>
      <c r="R8" s="143" t="s">
        <v>41</v>
      </c>
      <c r="S8" s="150" t="s">
        <v>67</v>
      </c>
      <c r="T8" s="520" t="s">
        <v>81</v>
      </c>
      <c r="U8" s="167"/>
      <c r="V8" s="170"/>
      <c r="Y8" s="217"/>
      <c r="Z8" s="217"/>
      <c r="AA8" s="217"/>
      <c r="AB8" s="217"/>
      <c r="AD8" s="434" t="s">
        <v>427</v>
      </c>
    </row>
    <row r="9" spans="1:43" ht="18.600000000000001" customHeight="1">
      <c r="A9" s="479"/>
      <c r="B9" s="41" t="str">
        <f t="shared" ref="B9:B72" si="0">IF(A9&lt;&gt;"",WEEKDAY($A$1&amp;"/"&amp;$E$1&amp;"/"&amp;A9),"")</f>
        <v/>
      </c>
      <c r="C9" s="482"/>
      <c r="D9" s="485"/>
      <c r="E9" s="485"/>
      <c r="F9" s="485"/>
      <c r="G9" s="485"/>
      <c r="H9" s="489"/>
      <c r="I9" s="493"/>
      <c r="J9" s="497"/>
      <c r="K9" s="500"/>
      <c r="L9" s="500"/>
      <c r="M9" s="500"/>
      <c r="N9" s="500"/>
      <c r="O9" s="503"/>
      <c r="P9" s="505"/>
      <c r="Q9" s="508"/>
      <c r="R9" s="511"/>
      <c r="S9" s="514"/>
      <c r="T9" s="521"/>
      <c r="U9" s="167"/>
      <c r="V9" s="171">
        <f>A1</f>
        <v>2025</v>
      </c>
      <c r="W9" s="178"/>
      <c r="X9" s="200" t="s">
        <v>169</v>
      </c>
      <c r="Y9" s="218" t="s">
        <v>170</v>
      </c>
      <c r="Z9" s="238"/>
      <c r="AA9" s="238"/>
      <c r="AB9" s="238"/>
      <c r="AD9" s="434" t="s">
        <v>179</v>
      </c>
    </row>
    <row r="10" spans="1:43" ht="18.600000000000001" customHeight="1">
      <c r="A10" s="480"/>
      <c r="B10" s="42" t="str">
        <f t="shared" si="0"/>
        <v/>
      </c>
      <c r="C10" s="483"/>
      <c r="D10" s="486"/>
      <c r="E10" s="486"/>
      <c r="F10" s="486"/>
      <c r="G10" s="486"/>
      <c r="H10" s="490"/>
      <c r="I10" s="494"/>
      <c r="J10" s="498"/>
      <c r="K10" s="500"/>
      <c r="L10" s="500"/>
      <c r="M10" s="500"/>
      <c r="N10" s="500"/>
      <c r="O10" s="503"/>
      <c r="P10" s="506"/>
      <c r="Q10" s="509"/>
      <c r="R10" s="512"/>
      <c r="S10" s="515"/>
      <c r="T10" s="521"/>
      <c r="U10" s="167"/>
      <c r="V10" s="172"/>
      <c r="W10" s="179" t="s">
        <v>151</v>
      </c>
      <c r="X10" s="179"/>
      <c r="Y10" s="179"/>
      <c r="Z10" s="179"/>
      <c r="AA10" s="179"/>
      <c r="AB10" s="179"/>
      <c r="AD10" s="434"/>
    </row>
    <row r="11" spans="1:43" ht="18.600000000000001" customHeight="1">
      <c r="A11" s="480"/>
      <c r="B11" s="42" t="str">
        <f t="shared" si="0"/>
        <v/>
      </c>
      <c r="C11" s="483"/>
      <c r="D11" s="486"/>
      <c r="E11" s="486"/>
      <c r="F11" s="486"/>
      <c r="G11" s="486"/>
      <c r="H11" s="490"/>
      <c r="I11" s="494"/>
      <c r="J11" s="497"/>
      <c r="K11" s="500"/>
      <c r="L11" s="500"/>
      <c r="M11" s="500"/>
      <c r="N11" s="500"/>
      <c r="O11" s="503"/>
      <c r="P11" s="506"/>
      <c r="Q11" s="509"/>
      <c r="R11" s="512"/>
      <c r="S11" s="515"/>
      <c r="T11" s="521"/>
      <c r="U11" s="167"/>
      <c r="V11" s="170"/>
      <c r="W11" s="3"/>
      <c r="X11" s="201"/>
      <c r="Y11" s="201"/>
      <c r="Z11" s="201"/>
      <c r="AA11" s="201"/>
      <c r="AB11" s="201"/>
      <c r="AD11" s="434" t="s">
        <v>464</v>
      </c>
    </row>
    <row r="12" spans="1:43" ht="18.600000000000001" customHeight="1">
      <c r="A12" s="480"/>
      <c r="B12" s="42" t="str">
        <f t="shared" si="0"/>
        <v/>
      </c>
      <c r="C12" s="483"/>
      <c r="D12" s="486"/>
      <c r="E12" s="486"/>
      <c r="F12" s="486"/>
      <c r="G12" s="488"/>
      <c r="H12" s="490"/>
      <c r="I12" s="494"/>
      <c r="J12" s="498"/>
      <c r="K12" s="500"/>
      <c r="L12" s="500"/>
      <c r="M12" s="500"/>
      <c r="N12" s="500"/>
      <c r="O12" s="503"/>
      <c r="P12" s="506"/>
      <c r="Q12" s="509"/>
      <c r="R12" s="512"/>
      <c r="S12" s="515"/>
      <c r="T12" s="521"/>
      <c r="U12" s="167"/>
      <c r="V12" s="170"/>
      <c r="W12" s="180" t="s">
        <v>68</v>
      </c>
      <c r="X12" s="202" t="s">
        <v>50</v>
      </c>
      <c r="Y12" s="219" t="s">
        <v>7</v>
      </c>
      <c r="Z12" s="239" t="s">
        <v>76</v>
      </c>
      <c r="AA12" s="249">
        <f>COUNTIF($H$9:$H$83,1)</f>
        <v>0</v>
      </c>
      <c r="AB12" s="259" t="s">
        <v>6</v>
      </c>
      <c r="AD12" s="523" t="s">
        <v>76</v>
      </c>
      <c r="AE12" s="523" t="s">
        <v>78</v>
      </c>
      <c r="AF12" s="523" t="s">
        <v>62</v>
      </c>
      <c r="AG12" s="523" t="s">
        <v>79</v>
      </c>
      <c r="AH12" s="523" t="s">
        <v>69</v>
      </c>
      <c r="AI12" s="523" t="s">
        <v>73</v>
      </c>
      <c r="AJ12" s="523" t="s">
        <v>16</v>
      </c>
      <c r="AK12" s="523" t="s">
        <v>80</v>
      </c>
      <c r="AL12" s="523" t="s">
        <v>41</v>
      </c>
      <c r="AM12" s="523" t="s">
        <v>67</v>
      </c>
      <c r="AN12" s="523" t="s">
        <v>81</v>
      </c>
      <c r="AO12" s="523" t="s">
        <v>114</v>
      </c>
      <c r="AP12" s="523" t="s">
        <v>115</v>
      </c>
      <c r="AQ12" s="523" t="s">
        <v>116</v>
      </c>
    </row>
    <row r="13" spans="1:43" ht="18.600000000000001" customHeight="1">
      <c r="A13" s="480"/>
      <c r="B13" s="42" t="str">
        <f t="shared" si="0"/>
        <v/>
      </c>
      <c r="C13" s="483"/>
      <c r="D13" s="486"/>
      <c r="E13" s="486"/>
      <c r="F13" s="486"/>
      <c r="G13" s="486"/>
      <c r="H13" s="490"/>
      <c r="I13" s="494"/>
      <c r="J13" s="497"/>
      <c r="K13" s="500"/>
      <c r="L13" s="500"/>
      <c r="M13" s="500"/>
      <c r="N13" s="500"/>
      <c r="O13" s="503"/>
      <c r="P13" s="506"/>
      <c r="Q13" s="509"/>
      <c r="R13" s="512"/>
      <c r="S13" s="515"/>
      <c r="T13" s="521"/>
      <c r="U13" s="167"/>
      <c r="V13" s="170"/>
      <c r="W13" s="181"/>
      <c r="X13" s="203"/>
      <c r="Y13" s="220" t="s">
        <v>9</v>
      </c>
      <c r="Z13" s="240" t="s">
        <v>78</v>
      </c>
      <c r="AA13" s="250">
        <f>COUNTIF($H$9:$H$83,2)</f>
        <v>0</v>
      </c>
      <c r="AB13" s="260"/>
      <c r="AD13" s="35">
        <f>AA12</f>
        <v>0</v>
      </c>
      <c r="AE13" s="35">
        <f>AA13</f>
        <v>0</v>
      </c>
      <c r="AF13" s="35">
        <f>AA14</f>
        <v>0</v>
      </c>
      <c r="AG13" s="35">
        <f>AA15</f>
        <v>0</v>
      </c>
      <c r="AH13" s="35">
        <f>AA16</f>
        <v>0</v>
      </c>
      <c r="AI13" s="35">
        <f>AA17</f>
        <v>0</v>
      </c>
      <c r="AJ13" s="35">
        <f>AA18</f>
        <v>0</v>
      </c>
      <c r="AK13" s="35">
        <f>AA19</f>
        <v>0</v>
      </c>
      <c r="AL13" s="35">
        <f>AA20</f>
        <v>0</v>
      </c>
      <c r="AM13" s="35">
        <f>AA21</f>
        <v>0</v>
      </c>
      <c r="AN13" s="35">
        <f>AA22</f>
        <v>0</v>
      </c>
      <c r="AO13" s="35">
        <f>AA23</f>
        <v>0</v>
      </c>
      <c r="AP13" s="35">
        <f>AA24</f>
        <v>0</v>
      </c>
      <c r="AQ13" s="35">
        <f>AA25</f>
        <v>0</v>
      </c>
    </row>
    <row r="14" spans="1:43" ht="18.600000000000001" customHeight="1">
      <c r="A14" s="480"/>
      <c r="B14" s="42" t="str">
        <f t="shared" si="0"/>
        <v/>
      </c>
      <c r="C14" s="483"/>
      <c r="D14" s="486"/>
      <c r="E14" s="486"/>
      <c r="F14" s="486"/>
      <c r="G14" s="486"/>
      <c r="H14" s="490"/>
      <c r="I14" s="494"/>
      <c r="J14" s="498"/>
      <c r="K14" s="500"/>
      <c r="L14" s="500"/>
      <c r="M14" s="500"/>
      <c r="N14" s="500"/>
      <c r="O14" s="503"/>
      <c r="P14" s="506"/>
      <c r="Q14" s="509"/>
      <c r="R14" s="512"/>
      <c r="S14" s="515"/>
      <c r="T14" s="521"/>
      <c r="U14" s="167"/>
      <c r="V14" s="170"/>
      <c r="W14" s="181"/>
      <c r="X14" s="203"/>
      <c r="Y14" s="220" t="s">
        <v>10</v>
      </c>
      <c r="Z14" s="240" t="s">
        <v>62</v>
      </c>
      <c r="AA14" s="250">
        <f>COUNTIF($H$9:$H$83,3)</f>
        <v>0</v>
      </c>
      <c r="AB14" s="260"/>
      <c r="AD14" s="434" t="s">
        <v>75</v>
      </c>
    </row>
    <row r="15" spans="1:43" ht="18.600000000000001" customHeight="1">
      <c r="A15" s="480"/>
      <c r="B15" s="42" t="str">
        <f t="shared" si="0"/>
        <v/>
      </c>
      <c r="C15" s="483"/>
      <c r="D15" s="486"/>
      <c r="E15" s="486"/>
      <c r="F15" s="486"/>
      <c r="G15" s="486"/>
      <c r="H15" s="490"/>
      <c r="I15" s="494"/>
      <c r="J15" s="497"/>
      <c r="K15" s="500"/>
      <c r="L15" s="500"/>
      <c r="M15" s="500"/>
      <c r="N15" s="500"/>
      <c r="O15" s="503"/>
      <c r="P15" s="506"/>
      <c r="Q15" s="509"/>
      <c r="R15" s="512"/>
      <c r="S15" s="515"/>
      <c r="T15" s="521"/>
      <c r="U15" s="167"/>
      <c r="V15" s="170"/>
      <c r="W15" s="181"/>
      <c r="X15" s="203"/>
      <c r="Y15" s="221" t="s">
        <v>19</v>
      </c>
      <c r="Z15" s="240" t="s">
        <v>79</v>
      </c>
      <c r="AA15" s="250">
        <f>COUNTIF($H$9:$H$83,4)</f>
        <v>0</v>
      </c>
      <c r="AB15" s="260"/>
      <c r="AD15" s="523" t="s">
        <v>120</v>
      </c>
      <c r="AE15" s="523" t="s">
        <v>121</v>
      </c>
      <c r="AF15" s="523" t="s">
        <v>122</v>
      </c>
      <c r="AG15" s="523" t="s">
        <v>124</v>
      </c>
      <c r="AH15" s="525"/>
    </row>
    <row r="16" spans="1:43" ht="18.600000000000001" customHeight="1">
      <c r="A16" s="480"/>
      <c r="B16" s="42" t="str">
        <f t="shared" si="0"/>
        <v/>
      </c>
      <c r="C16" s="483"/>
      <c r="D16" s="486"/>
      <c r="E16" s="486"/>
      <c r="F16" s="486"/>
      <c r="G16" s="488"/>
      <c r="H16" s="490"/>
      <c r="I16" s="494"/>
      <c r="J16" s="498"/>
      <c r="K16" s="500"/>
      <c r="L16" s="500"/>
      <c r="M16" s="500"/>
      <c r="N16" s="500"/>
      <c r="O16" s="503"/>
      <c r="P16" s="506"/>
      <c r="Q16" s="509"/>
      <c r="R16" s="512"/>
      <c r="S16" s="515"/>
      <c r="T16" s="521"/>
      <c r="U16" s="167"/>
      <c r="V16" s="170"/>
      <c r="W16" s="181"/>
      <c r="X16" s="203"/>
      <c r="Y16" s="221" t="s">
        <v>21</v>
      </c>
      <c r="Z16" s="240" t="s">
        <v>69</v>
      </c>
      <c r="AA16" s="250">
        <f>COUNTIF($H$9:$H$83,5)</f>
        <v>0</v>
      </c>
      <c r="AB16" s="260"/>
      <c r="AD16" s="35">
        <f>AA27</f>
        <v>0</v>
      </c>
      <c r="AE16" s="35">
        <f>AA28</f>
        <v>0</v>
      </c>
      <c r="AF16" s="35">
        <f>AA29</f>
        <v>0</v>
      </c>
      <c r="AG16" s="35">
        <f>AA30</f>
        <v>0</v>
      </c>
      <c r="AH16" s="423"/>
    </row>
    <row r="17" spans="1:40" ht="18.600000000000001" customHeight="1">
      <c r="A17" s="480"/>
      <c r="B17" s="42" t="str">
        <f t="shared" si="0"/>
        <v/>
      </c>
      <c r="C17" s="483"/>
      <c r="D17" s="486"/>
      <c r="E17" s="486"/>
      <c r="F17" s="486"/>
      <c r="G17" s="488"/>
      <c r="H17" s="490"/>
      <c r="I17" s="494"/>
      <c r="J17" s="497"/>
      <c r="K17" s="500"/>
      <c r="L17" s="500"/>
      <c r="M17" s="500"/>
      <c r="N17" s="500"/>
      <c r="O17" s="503"/>
      <c r="P17" s="506"/>
      <c r="Q17" s="509"/>
      <c r="R17" s="512"/>
      <c r="S17" s="515"/>
      <c r="T17" s="521"/>
      <c r="U17" s="167"/>
      <c r="V17" s="170"/>
      <c r="W17" s="181"/>
      <c r="X17" s="203"/>
      <c r="Y17" s="222" t="s">
        <v>98</v>
      </c>
      <c r="Z17" s="240" t="s">
        <v>73</v>
      </c>
      <c r="AA17" s="250">
        <f>COUNTIF($H$9:$H$83,6)</f>
        <v>0</v>
      </c>
      <c r="AB17" s="260"/>
      <c r="AD17" s="524" t="s">
        <v>465</v>
      </c>
      <c r="AE17" s="524"/>
      <c r="AF17" s="524"/>
      <c r="AG17" s="524"/>
      <c r="AH17" s="524"/>
      <c r="AI17" s="524"/>
      <c r="AJ17" s="526" t="s">
        <v>48</v>
      </c>
      <c r="AK17" s="526"/>
      <c r="AL17" s="526" t="s">
        <v>428</v>
      </c>
      <c r="AM17" s="526"/>
      <c r="AN17" s="434" t="s">
        <v>227</v>
      </c>
    </row>
    <row r="18" spans="1:40" ht="18.600000000000001" customHeight="1">
      <c r="A18" s="480"/>
      <c r="B18" s="42" t="str">
        <f t="shared" si="0"/>
        <v/>
      </c>
      <c r="C18" s="483"/>
      <c r="D18" s="486"/>
      <c r="E18" s="486"/>
      <c r="F18" s="486"/>
      <c r="G18" s="488"/>
      <c r="H18" s="490"/>
      <c r="I18" s="494"/>
      <c r="J18" s="498"/>
      <c r="K18" s="500"/>
      <c r="L18" s="500"/>
      <c r="M18" s="500"/>
      <c r="N18" s="500"/>
      <c r="O18" s="503"/>
      <c r="P18" s="506"/>
      <c r="Q18" s="509"/>
      <c r="R18" s="512"/>
      <c r="S18" s="515"/>
      <c r="T18" s="521"/>
      <c r="U18" s="167"/>
      <c r="V18" s="170"/>
      <c r="W18" s="181"/>
      <c r="X18" s="203"/>
      <c r="Y18" s="220" t="s">
        <v>2</v>
      </c>
      <c r="Z18" s="240" t="s">
        <v>16</v>
      </c>
      <c r="AA18" s="250">
        <f>COUNTIF($H$9:$H$83,7)</f>
        <v>0</v>
      </c>
      <c r="AB18" s="260"/>
      <c r="AD18" s="523" t="s">
        <v>76</v>
      </c>
      <c r="AE18" s="523" t="s">
        <v>78</v>
      </c>
      <c r="AF18" s="523" t="s">
        <v>62</v>
      </c>
      <c r="AG18" s="523" t="s">
        <v>79</v>
      </c>
      <c r="AH18" s="523" t="s">
        <v>69</v>
      </c>
      <c r="AI18" s="523" t="s">
        <v>73</v>
      </c>
      <c r="AJ18" s="523" t="s">
        <v>16</v>
      </c>
      <c r="AK18" s="523" t="s">
        <v>80</v>
      </c>
      <c r="AL18" s="523" t="s">
        <v>41</v>
      </c>
      <c r="AM18" s="523" t="s">
        <v>67</v>
      </c>
      <c r="AN18" s="523" t="s">
        <v>81</v>
      </c>
    </row>
    <row r="19" spans="1:40" ht="18.600000000000001" customHeight="1">
      <c r="A19" s="480"/>
      <c r="B19" s="42" t="str">
        <f t="shared" si="0"/>
        <v/>
      </c>
      <c r="C19" s="483"/>
      <c r="D19" s="486"/>
      <c r="E19" s="486"/>
      <c r="F19" s="486"/>
      <c r="G19" s="488"/>
      <c r="H19" s="490"/>
      <c r="I19" s="494"/>
      <c r="J19" s="497"/>
      <c r="K19" s="500"/>
      <c r="L19" s="500"/>
      <c r="M19" s="500"/>
      <c r="N19" s="500"/>
      <c r="O19" s="503"/>
      <c r="P19" s="506"/>
      <c r="Q19" s="509"/>
      <c r="R19" s="512"/>
      <c r="S19" s="515"/>
      <c r="T19" s="521"/>
      <c r="U19" s="167"/>
      <c r="V19" s="170"/>
      <c r="W19" s="181"/>
      <c r="X19" s="203"/>
      <c r="Y19" s="220" t="s">
        <v>23</v>
      </c>
      <c r="Z19" s="240" t="s">
        <v>80</v>
      </c>
      <c r="AA19" s="250">
        <f>COUNTIF($H$9:$H$83,8)</f>
        <v>0</v>
      </c>
      <c r="AB19" s="260"/>
      <c r="AD19" s="35">
        <f>AA33</f>
        <v>0</v>
      </c>
      <c r="AE19" s="35">
        <f>AA34</f>
        <v>0</v>
      </c>
      <c r="AF19" s="35">
        <f>AA35</f>
        <v>0</v>
      </c>
      <c r="AG19" s="35">
        <f>AA36</f>
        <v>0</v>
      </c>
      <c r="AH19" s="35">
        <f>AA37</f>
        <v>0</v>
      </c>
      <c r="AI19" s="35">
        <f>AA38</f>
        <v>0</v>
      </c>
      <c r="AJ19" s="35">
        <f>AA40</f>
        <v>0</v>
      </c>
      <c r="AK19" s="35">
        <f>AA41</f>
        <v>0</v>
      </c>
      <c r="AL19" s="35">
        <f>AA43</f>
        <v>0</v>
      </c>
      <c r="AM19" s="35">
        <f>AA44</f>
        <v>0</v>
      </c>
      <c r="AN19" s="35">
        <f>AA46</f>
        <v>0</v>
      </c>
    </row>
    <row r="20" spans="1:40" ht="18.600000000000001" customHeight="1">
      <c r="A20" s="480"/>
      <c r="B20" s="42" t="str">
        <f t="shared" si="0"/>
        <v/>
      </c>
      <c r="C20" s="483"/>
      <c r="D20" s="486"/>
      <c r="E20" s="486"/>
      <c r="F20" s="486"/>
      <c r="G20" s="488"/>
      <c r="H20" s="490"/>
      <c r="I20" s="494"/>
      <c r="J20" s="498"/>
      <c r="K20" s="500"/>
      <c r="L20" s="500"/>
      <c r="M20" s="500"/>
      <c r="N20" s="500"/>
      <c r="O20" s="503"/>
      <c r="P20" s="506"/>
      <c r="Q20" s="509"/>
      <c r="R20" s="512"/>
      <c r="S20" s="515"/>
      <c r="T20" s="521"/>
      <c r="U20" s="167"/>
      <c r="V20" s="170"/>
      <c r="W20" s="181"/>
      <c r="X20" s="203"/>
      <c r="Y20" s="220" t="s">
        <v>15</v>
      </c>
      <c r="Z20" s="240" t="s">
        <v>41</v>
      </c>
      <c r="AA20" s="250">
        <f>COUNTIF($H$9:$H$83,9)</f>
        <v>0</v>
      </c>
      <c r="AB20" s="260"/>
    </row>
    <row r="21" spans="1:40" ht="18.600000000000001" customHeight="1">
      <c r="A21" s="480"/>
      <c r="B21" s="42" t="str">
        <f t="shared" si="0"/>
        <v/>
      </c>
      <c r="C21" s="483"/>
      <c r="D21" s="486"/>
      <c r="E21" s="486"/>
      <c r="F21" s="486"/>
      <c r="G21" s="488"/>
      <c r="H21" s="490"/>
      <c r="I21" s="494"/>
      <c r="J21" s="497"/>
      <c r="K21" s="500"/>
      <c r="L21" s="500"/>
      <c r="M21" s="500"/>
      <c r="N21" s="500"/>
      <c r="O21" s="503"/>
      <c r="P21" s="506"/>
      <c r="Q21" s="509"/>
      <c r="R21" s="512"/>
      <c r="S21" s="515"/>
      <c r="T21" s="521"/>
      <c r="U21" s="167"/>
      <c r="V21" s="170"/>
      <c r="W21" s="181"/>
      <c r="X21" s="203"/>
      <c r="Y21" s="220" t="s">
        <v>24</v>
      </c>
      <c r="Z21" s="240" t="s">
        <v>67</v>
      </c>
      <c r="AA21" s="250">
        <f>COUNTIF($H$9:$H$83,10)</f>
        <v>0</v>
      </c>
      <c r="AB21" s="260"/>
    </row>
    <row r="22" spans="1:40" ht="18.600000000000001" customHeight="1">
      <c r="A22" s="480"/>
      <c r="B22" s="42" t="str">
        <f t="shared" si="0"/>
        <v/>
      </c>
      <c r="C22" s="483"/>
      <c r="D22" s="486"/>
      <c r="E22" s="486"/>
      <c r="F22" s="486"/>
      <c r="G22" s="488"/>
      <c r="H22" s="490"/>
      <c r="I22" s="494"/>
      <c r="J22" s="498"/>
      <c r="K22" s="500"/>
      <c r="L22" s="500"/>
      <c r="M22" s="500"/>
      <c r="N22" s="500"/>
      <c r="O22" s="503"/>
      <c r="P22" s="506"/>
      <c r="Q22" s="509"/>
      <c r="R22" s="512"/>
      <c r="S22" s="515"/>
      <c r="T22" s="521"/>
      <c r="U22" s="167"/>
      <c r="V22" s="170"/>
      <c r="W22" s="181"/>
      <c r="X22" s="203"/>
      <c r="Y22" s="220" t="s">
        <v>26</v>
      </c>
      <c r="Z22" s="240" t="s">
        <v>81</v>
      </c>
      <c r="AA22" s="250">
        <f>COUNTIF($H$9:$H$83,11)</f>
        <v>0</v>
      </c>
      <c r="AB22" s="260"/>
    </row>
    <row r="23" spans="1:40" ht="18.600000000000001" customHeight="1">
      <c r="A23" s="480"/>
      <c r="B23" s="42" t="str">
        <f t="shared" si="0"/>
        <v/>
      </c>
      <c r="C23" s="483"/>
      <c r="D23" s="486"/>
      <c r="E23" s="486"/>
      <c r="F23" s="486"/>
      <c r="G23" s="488"/>
      <c r="H23" s="490"/>
      <c r="I23" s="494"/>
      <c r="J23" s="497"/>
      <c r="K23" s="500"/>
      <c r="L23" s="500"/>
      <c r="M23" s="500"/>
      <c r="N23" s="500"/>
      <c r="O23" s="503"/>
      <c r="P23" s="506"/>
      <c r="Q23" s="509"/>
      <c r="R23" s="512"/>
      <c r="S23" s="515"/>
      <c r="T23" s="521"/>
      <c r="U23" s="167"/>
      <c r="V23" s="170"/>
      <c r="W23" s="181"/>
      <c r="X23" s="203"/>
      <c r="Y23" s="220" t="s">
        <v>31</v>
      </c>
      <c r="Z23" s="240" t="s">
        <v>114</v>
      </c>
      <c r="AA23" s="250">
        <f>COUNTIF($H$9:$H$83,12)</f>
        <v>0</v>
      </c>
      <c r="AB23" s="261"/>
    </row>
    <row r="24" spans="1:40" ht="18.600000000000001" customHeight="1">
      <c r="A24" s="480"/>
      <c r="B24" s="42" t="str">
        <f t="shared" si="0"/>
        <v/>
      </c>
      <c r="C24" s="483"/>
      <c r="D24" s="486"/>
      <c r="E24" s="486"/>
      <c r="F24" s="486"/>
      <c r="G24" s="488"/>
      <c r="H24" s="490"/>
      <c r="I24" s="494"/>
      <c r="J24" s="497"/>
      <c r="K24" s="500"/>
      <c r="L24" s="500"/>
      <c r="M24" s="500"/>
      <c r="N24" s="500"/>
      <c r="O24" s="503"/>
      <c r="P24" s="506"/>
      <c r="Q24" s="509"/>
      <c r="R24" s="512"/>
      <c r="S24" s="515"/>
      <c r="T24" s="521"/>
      <c r="U24" s="167"/>
      <c r="V24" s="170"/>
      <c r="W24" s="181"/>
      <c r="X24" s="203"/>
      <c r="Y24" s="221" t="s">
        <v>34</v>
      </c>
      <c r="Z24" s="240" t="s">
        <v>115</v>
      </c>
      <c r="AA24" s="250">
        <f>COUNTIF($H$9:$H$83,13)</f>
        <v>0</v>
      </c>
      <c r="AB24" s="260"/>
    </row>
    <row r="25" spans="1:40" ht="18.600000000000001" customHeight="1">
      <c r="A25" s="480"/>
      <c r="B25" s="42" t="str">
        <f t="shared" si="0"/>
        <v/>
      </c>
      <c r="C25" s="483"/>
      <c r="D25" s="486"/>
      <c r="E25" s="486"/>
      <c r="F25" s="486"/>
      <c r="G25" s="488"/>
      <c r="H25" s="491"/>
      <c r="I25" s="495"/>
      <c r="J25" s="498"/>
      <c r="K25" s="501"/>
      <c r="L25" s="501"/>
      <c r="M25" s="501"/>
      <c r="N25" s="501"/>
      <c r="O25" s="503"/>
      <c r="P25" s="506"/>
      <c r="Q25" s="509"/>
      <c r="R25" s="512"/>
      <c r="S25" s="515"/>
      <c r="T25" s="521"/>
      <c r="U25" s="167"/>
      <c r="V25" s="170"/>
      <c r="W25" s="181"/>
      <c r="X25" s="203"/>
      <c r="Y25" s="223" t="s">
        <v>38</v>
      </c>
      <c r="Z25" s="241" t="s">
        <v>116</v>
      </c>
      <c r="AA25" s="251">
        <f>COUNTIF($H$9:$H$83,14)</f>
        <v>0</v>
      </c>
      <c r="AB25" s="262"/>
    </row>
    <row r="26" spans="1:40" ht="18.600000000000001" customHeight="1">
      <c r="A26" s="480"/>
      <c r="B26" s="42" t="str">
        <f t="shared" si="0"/>
        <v/>
      </c>
      <c r="C26" s="483"/>
      <c r="D26" s="486"/>
      <c r="E26" s="486"/>
      <c r="F26" s="486"/>
      <c r="G26" s="488"/>
      <c r="H26" s="491"/>
      <c r="I26" s="495"/>
      <c r="J26" s="498"/>
      <c r="K26" s="501"/>
      <c r="L26" s="501"/>
      <c r="M26" s="501"/>
      <c r="N26" s="501"/>
      <c r="O26" s="503"/>
      <c r="P26" s="506"/>
      <c r="Q26" s="509"/>
      <c r="R26" s="512"/>
      <c r="S26" s="515"/>
      <c r="T26" s="521"/>
      <c r="U26" s="167"/>
      <c r="V26" s="170"/>
      <c r="W26" s="181"/>
      <c r="X26" s="204"/>
      <c r="Y26" s="224" t="s">
        <v>39</v>
      </c>
      <c r="Z26" s="242" t="s">
        <v>119</v>
      </c>
      <c r="AA26" s="252">
        <f>SUM(AA12:AA25)</f>
        <v>0</v>
      </c>
      <c r="AB26" s="263"/>
    </row>
    <row r="27" spans="1:40" ht="18.600000000000001" customHeight="1">
      <c r="A27" s="480"/>
      <c r="B27" s="42" t="str">
        <f t="shared" si="0"/>
        <v/>
      </c>
      <c r="C27" s="483"/>
      <c r="D27" s="486"/>
      <c r="E27" s="486"/>
      <c r="F27" s="486"/>
      <c r="G27" s="488"/>
      <c r="H27" s="491"/>
      <c r="I27" s="495"/>
      <c r="J27" s="498"/>
      <c r="K27" s="501"/>
      <c r="L27" s="501"/>
      <c r="M27" s="501"/>
      <c r="N27" s="501"/>
      <c r="O27" s="503"/>
      <c r="P27" s="506"/>
      <c r="Q27" s="509"/>
      <c r="R27" s="512"/>
      <c r="S27" s="515"/>
      <c r="T27" s="521"/>
      <c r="U27" s="167"/>
      <c r="V27" s="170"/>
      <c r="W27" s="181"/>
      <c r="X27" s="203" t="s">
        <v>106</v>
      </c>
      <c r="Y27" s="225" t="s">
        <v>28</v>
      </c>
      <c r="Z27" s="243" t="s">
        <v>120</v>
      </c>
      <c r="AA27" s="249">
        <f>COUNTIF($I$9:$I$83,16)</f>
        <v>0</v>
      </c>
      <c r="AB27" s="259" t="s">
        <v>6</v>
      </c>
    </row>
    <row r="28" spans="1:40" ht="18.600000000000001" customHeight="1">
      <c r="A28" s="480"/>
      <c r="B28" s="42" t="str">
        <f t="shared" si="0"/>
        <v/>
      </c>
      <c r="C28" s="483"/>
      <c r="D28" s="486"/>
      <c r="E28" s="486"/>
      <c r="F28" s="486"/>
      <c r="G28" s="488"/>
      <c r="H28" s="490"/>
      <c r="I28" s="494"/>
      <c r="J28" s="497"/>
      <c r="K28" s="500"/>
      <c r="L28" s="500"/>
      <c r="M28" s="500"/>
      <c r="N28" s="500"/>
      <c r="O28" s="503"/>
      <c r="P28" s="506"/>
      <c r="Q28" s="509"/>
      <c r="R28" s="512"/>
      <c r="S28" s="515"/>
      <c r="T28" s="521"/>
      <c r="U28" s="167"/>
      <c r="V28" s="170"/>
      <c r="W28" s="181"/>
      <c r="X28" s="203"/>
      <c r="Y28" s="226" t="s">
        <v>40</v>
      </c>
      <c r="Z28" s="240" t="s">
        <v>121</v>
      </c>
      <c r="AA28" s="250">
        <f>COUNTIF($I$9:$I$83,17)</f>
        <v>0</v>
      </c>
      <c r="AB28" s="260"/>
    </row>
    <row r="29" spans="1:40" ht="18.600000000000001" customHeight="1">
      <c r="A29" s="480"/>
      <c r="B29" s="42" t="str">
        <f t="shared" si="0"/>
        <v/>
      </c>
      <c r="C29" s="483"/>
      <c r="D29" s="486"/>
      <c r="E29" s="486"/>
      <c r="F29" s="486"/>
      <c r="G29" s="488"/>
      <c r="H29" s="490"/>
      <c r="I29" s="494"/>
      <c r="J29" s="497"/>
      <c r="K29" s="500"/>
      <c r="L29" s="500"/>
      <c r="M29" s="500"/>
      <c r="N29" s="500"/>
      <c r="O29" s="503"/>
      <c r="P29" s="506"/>
      <c r="Q29" s="509"/>
      <c r="R29" s="512"/>
      <c r="S29" s="515"/>
      <c r="T29" s="521"/>
      <c r="U29" s="167"/>
      <c r="V29" s="170"/>
      <c r="W29" s="181"/>
      <c r="X29" s="203"/>
      <c r="Y29" s="226" t="s">
        <v>47</v>
      </c>
      <c r="Z29" s="240" t="s">
        <v>122</v>
      </c>
      <c r="AA29" s="250">
        <f>COUNTIF($I$9:$I$83,18)</f>
        <v>0</v>
      </c>
      <c r="AB29" s="260"/>
    </row>
    <row r="30" spans="1:40" ht="18.600000000000001" customHeight="1">
      <c r="A30" s="480"/>
      <c r="B30" s="42" t="str">
        <f t="shared" si="0"/>
        <v/>
      </c>
      <c r="C30" s="483"/>
      <c r="D30" s="486"/>
      <c r="E30" s="486"/>
      <c r="F30" s="486"/>
      <c r="G30" s="488"/>
      <c r="H30" s="490"/>
      <c r="I30" s="494"/>
      <c r="J30" s="497"/>
      <c r="K30" s="500"/>
      <c r="L30" s="500"/>
      <c r="M30" s="500"/>
      <c r="N30" s="500"/>
      <c r="O30" s="503"/>
      <c r="P30" s="506"/>
      <c r="Q30" s="509"/>
      <c r="R30" s="512"/>
      <c r="S30" s="515"/>
      <c r="T30" s="521"/>
      <c r="U30" s="167"/>
      <c r="V30" s="170"/>
      <c r="W30" s="181"/>
      <c r="X30" s="203"/>
      <c r="Y30" s="223" t="s">
        <v>38</v>
      </c>
      <c r="Z30" s="241" t="s">
        <v>124</v>
      </c>
      <c r="AA30" s="251">
        <f>COUNTIF($I$9:$I$83,19)</f>
        <v>0</v>
      </c>
      <c r="AB30" s="262"/>
    </row>
    <row r="31" spans="1:40" ht="18.600000000000001" customHeight="1">
      <c r="A31" s="480"/>
      <c r="B31" s="42" t="str">
        <f t="shared" si="0"/>
        <v/>
      </c>
      <c r="C31" s="483"/>
      <c r="D31" s="486"/>
      <c r="E31" s="486"/>
      <c r="F31" s="486"/>
      <c r="G31" s="488"/>
      <c r="H31" s="490"/>
      <c r="I31" s="494"/>
      <c r="J31" s="497"/>
      <c r="K31" s="500"/>
      <c r="L31" s="500"/>
      <c r="M31" s="500"/>
      <c r="N31" s="500"/>
      <c r="O31" s="503"/>
      <c r="P31" s="506"/>
      <c r="Q31" s="509"/>
      <c r="R31" s="512"/>
      <c r="S31" s="515"/>
      <c r="T31" s="521"/>
      <c r="U31" s="167"/>
      <c r="V31" s="170"/>
      <c r="W31" s="182"/>
      <c r="X31" s="204"/>
      <c r="Y31" s="224" t="s">
        <v>39</v>
      </c>
      <c r="Z31" s="244" t="s">
        <v>125</v>
      </c>
      <c r="AA31" s="252">
        <f>SUM(AA27:AA30)</f>
        <v>0</v>
      </c>
      <c r="AB31" s="263"/>
    </row>
    <row r="32" spans="1:40" ht="18.600000000000001" customHeight="1">
      <c r="A32" s="480"/>
      <c r="B32" s="42" t="str">
        <f t="shared" si="0"/>
        <v/>
      </c>
      <c r="C32" s="483"/>
      <c r="D32" s="486"/>
      <c r="E32" s="486"/>
      <c r="F32" s="486"/>
      <c r="G32" s="488"/>
      <c r="H32" s="490"/>
      <c r="I32" s="494"/>
      <c r="J32" s="497"/>
      <c r="K32" s="500"/>
      <c r="L32" s="500"/>
      <c r="M32" s="500"/>
      <c r="N32" s="500"/>
      <c r="O32" s="503"/>
      <c r="P32" s="506"/>
      <c r="Q32" s="509"/>
      <c r="R32" s="512"/>
      <c r="S32" s="515"/>
      <c r="T32" s="521"/>
      <c r="U32" s="167"/>
      <c r="V32" s="170"/>
      <c r="W32" s="183" t="s">
        <v>153</v>
      </c>
      <c r="X32" s="205"/>
      <c r="Y32" s="205"/>
      <c r="Z32" s="205"/>
      <c r="AA32" s="205"/>
      <c r="AB32" s="205"/>
    </row>
    <row r="33" spans="1:29" ht="18.600000000000001" customHeight="1">
      <c r="A33" s="480"/>
      <c r="B33" s="42" t="str">
        <f t="shared" si="0"/>
        <v/>
      </c>
      <c r="C33" s="483"/>
      <c r="D33" s="486"/>
      <c r="E33" s="486"/>
      <c r="F33" s="486"/>
      <c r="G33" s="488"/>
      <c r="H33" s="490"/>
      <c r="I33" s="494"/>
      <c r="J33" s="497"/>
      <c r="K33" s="500"/>
      <c r="L33" s="500"/>
      <c r="M33" s="500"/>
      <c r="N33" s="500"/>
      <c r="O33" s="503"/>
      <c r="P33" s="506"/>
      <c r="Q33" s="509"/>
      <c r="R33" s="512"/>
      <c r="S33" s="515"/>
      <c r="T33" s="521"/>
      <c r="U33" s="167"/>
      <c r="V33" s="170"/>
      <c r="W33" s="184" t="s">
        <v>443</v>
      </c>
      <c r="X33" s="206"/>
      <c r="Y33" s="227" t="s">
        <v>60</v>
      </c>
      <c r="Z33" s="239" t="s">
        <v>76</v>
      </c>
      <c r="AA33" s="249">
        <f>J84</f>
        <v>0</v>
      </c>
      <c r="AB33" s="259" t="s">
        <v>6</v>
      </c>
    </row>
    <row r="34" spans="1:29" ht="18.600000000000001" customHeight="1">
      <c r="A34" s="480"/>
      <c r="B34" s="42" t="str">
        <f t="shared" si="0"/>
        <v/>
      </c>
      <c r="C34" s="483"/>
      <c r="D34" s="486"/>
      <c r="E34" s="486"/>
      <c r="F34" s="486"/>
      <c r="G34" s="488"/>
      <c r="H34" s="490"/>
      <c r="I34" s="494"/>
      <c r="J34" s="497"/>
      <c r="K34" s="500"/>
      <c r="L34" s="500"/>
      <c r="M34" s="500"/>
      <c r="N34" s="500"/>
      <c r="O34" s="503"/>
      <c r="P34" s="506"/>
      <c r="Q34" s="509"/>
      <c r="R34" s="512"/>
      <c r="S34" s="515"/>
      <c r="T34" s="521"/>
      <c r="U34" s="167"/>
      <c r="V34" s="170"/>
      <c r="W34" s="185"/>
      <c r="X34" s="207"/>
      <c r="Y34" s="228" t="s">
        <v>104</v>
      </c>
      <c r="Z34" s="240" t="s">
        <v>78</v>
      </c>
      <c r="AA34" s="250">
        <f>K84</f>
        <v>0</v>
      </c>
      <c r="AB34" s="260"/>
    </row>
    <row r="35" spans="1:29" ht="18.600000000000001" customHeight="1">
      <c r="A35" s="480"/>
      <c r="B35" s="42" t="str">
        <f t="shared" si="0"/>
        <v/>
      </c>
      <c r="C35" s="483"/>
      <c r="D35" s="486"/>
      <c r="E35" s="486"/>
      <c r="F35" s="486"/>
      <c r="G35" s="488"/>
      <c r="H35" s="490"/>
      <c r="I35" s="494"/>
      <c r="J35" s="497"/>
      <c r="K35" s="500"/>
      <c r="L35" s="500"/>
      <c r="M35" s="500"/>
      <c r="N35" s="500"/>
      <c r="O35" s="503"/>
      <c r="P35" s="506"/>
      <c r="Q35" s="509"/>
      <c r="R35" s="512"/>
      <c r="S35" s="515"/>
      <c r="T35" s="521"/>
      <c r="U35" s="167"/>
      <c r="V35" s="170"/>
      <c r="W35" s="185"/>
      <c r="X35" s="207"/>
      <c r="Y35" s="229" t="s">
        <v>63</v>
      </c>
      <c r="Z35" s="240" t="s">
        <v>62</v>
      </c>
      <c r="AA35" s="250">
        <f>L84</f>
        <v>0</v>
      </c>
      <c r="AB35" s="260"/>
    </row>
    <row r="36" spans="1:29" ht="18.600000000000001" customHeight="1">
      <c r="A36" s="480"/>
      <c r="B36" s="42" t="str">
        <f t="shared" si="0"/>
        <v/>
      </c>
      <c r="C36" s="483"/>
      <c r="D36" s="486"/>
      <c r="E36" s="486"/>
      <c r="F36" s="486"/>
      <c r="G36" s="488"/>
      <c r="H36" s="491"/>
      <c r="I36" s="495"/>
      <c r="J36" s="497"/>
      <c r="K36" s="500"/>
      <c r="L36" s="500"/>
      <c r="M36" s="500"/>
      <c r="N36" s="500"/>
      <c r="O36" s="503"/>
      <c r="P36" s="506"/>
      <c r="Q36" s="509"/>
      <c r="R36" s="512"/>
      <c r="S36" s="515"/>
      <c r="T36" s="521"/>
      <c r="U36" s="167"/>
      <c r="V36" s="170"/>
      <c r="W36" s="185"/>
      <c r="X36" s="207"/>
      <c r="Y36" s="221" t="s">
        <v>65</v>
      </c>
      <c r="Z36" s="240" t="s">
        <v>79</v>
      </c>
      <c r="AA36" s="250">
        <f>M84</f>
        <v>0</v>
      </c>
      <c r="AB36" s="260"/>
    </row>
    <row r="37" spans="1:29" ht="18.600000000000001" customHeight="1">
      <c r="A37" s="480"/>
      <c r="B37" s="42" t="str">
        <f t="shared" si="0"/>
        <v/>
      </c>
      <c r="C37" s="483"/>
      <c r="D37" s="486"/>
      <c r="E37" s="486"/>
      <c r="F37" s="486"/>
      <c r="G37" s="488"/>
      <c r="H37" s="490"/>
      <c r="I37" s="494"/>
      <c r="J37" s="497"/>
      <c r="K37" s="500"/>
      <c r="L37" s="500"/>
      <c r="M37" s="500"/>
      <c r="N37" s="500"/>
      <c r="O37" s="503"/>
      <c r="P37" s="506"/>
      <c r="Q37" s="509"/>
      <c r="R37" s="512"/>
      <c r="S37" s="515"/>
      <c r="T37" s="521"/>
      <c r="U37" s="167"/>
      <c r="V37" s="170"/>
      <c r="W37" s="185"/>
      <c r="X37" s="207"/>
      <c r="Y37" s="220" t="s">
        <v>33</v>
      </c>
      <c r="Z37" s="240" t="s">
        <v>69</v>
      </c>
      <c r="AA37" s="250">
        <f>N84</f>
        <v>0</v>
      </c>
      <c r="AB37" s="260"/>
    </row>
    <row r="38" spans="1:29" ht="18.600000000000001" customHeight="1">
      <c r="A38" s="480"/>
      <c r="B38" s="42" t="str">
        <f t="shared" si="0"/>
        <v/>
      </c>
      <c r="C38" s="483"/>
      <c r="D38" s="486"/>
      <c r="E38" s="486"/>
      <c r="F38" s="486"/>
      <c r="G38" s="488"/>
      <c r="H38" s="490"/>
      <c r="I38" s="494"/>
      <c r="J38" s="497"/>
      <c r="K38" s="500"/>
      <c r="L38" s="500"/>
      <c r="M38" s="500"/>
      <c r="N38" s="500"/>
      <c r="O38" s="503"/>
      <c r="P38" s="506"/>
      <c r="Q38" s="509"/>
      <c r="R38" s="512"/>
      <c r="S38" s="515"/>
      <c r="T38" s="521"/>
      <c r="U38" s="167"/>
      <c r="V38" s="170"/>
      <c r="W38" s="186"/>
      <c r="X38" s="208"/>
      <c r="Y38" s="230" t="s">
        <v>86</v>
      </c>
      <c r="Z38" s="241" t="s">
        <v>73</v>
      </c>
      <c r="AA38" s="251">
        <f>O84</f>
        <v>0</v>
      </c>
      <c r="AB38" s="262"/>
    </row>
    <row r="39" spans="1:29" ht="18.600000000000001" customHeight="1">
      <c r="A39" s="480"/>
      <c r="B39" s="42" t="str">
        <f t="shared" si="0"/>
        <v/>
      </c>
      <c r="C39" s="483"/>
      <c r="D39" s="486"/>
      <c r="E39" s="486"/>
      <c r="F39" s="486"/>
      <c r="G39" s="488"/>
      <c r="H39" s="490"/>
      <c r="I39" s="494"/>
      <c r="J39" s="497"/>
      <c r="K39" s="500"/>
      <c r="L39" s="500"/>
      <c r="M39" s="500"/>
      <c r="N39" s="500"/>
      <c r="O39" s="503"/>
      <c r="P39" s="506"/>
      <c r="Q39" s="509"/>
      <c r="R39" s="512"/>
      <c r="S39" s="515"/>
      <c r="T39" s="521"/>
      <c r="V39" s="170"/>
      <c r="W39" s="187"/>
      <c r="X39" s="187"/>
      <c r="Y39" s="231"/>
      <c r="Z39" s="245"/>
    </row>
    <row r="40" spans="1:29" ht="18.600000000000001" customHeight="1">
      <c r="A40" s="480"/>
      <c r="B40" s="42" t="str">
        <f t="shared" si="0"/>
        <v/>
      </c>
      <c r="C40" s="483"/>
      <c r="D40" s="486"/>
      <c r="E40" s="486"/>
      <c r="F40" s="486"/>
      <c r="G40" s="488"/>
      <c r="H40" s="490"/>
      <c r="I40" s="494"/>
      <c r="J40" s="497"/>
      <c r="K40" s="500"/>
      <c r="L40" s="500"/>
      <c r="M40" s="500"/>
      <c r="N40" s="500"/>
      <c r="O40" s="503"/>
      <c r="P40" s="506"/>
      <c r="Q40" s="509"/>
      <c r="R40" s="512"/>
      <c r="S40" s="515"/>
      <c r="T40" s="521"/>
      <c r="V40" s="170"/>
      <c r="W40" s="188" t="s">
        <v>48</v>
      </c>
      <c r="X40" s="209"/>
      <c r="Y40" s="227" t="s">
        <v>46</v>
      </c>
      <c r="Z40" s="239" t="s">
        <v>16</v>
      </c>
      <c r="AA40" s="249">
        <f>P84</f>
        <v>0</v>
      </c>
      <c r="AB40" s="264" t="s">
        <v>49</v>
      </c>
    </row>
    <row r="41" spans="1:29" ht="18.600000000000001" customHeight="1">
      <c r="A41" s="480"/>
      <c r="B41" s="42" t="str">
        <f t="shared" si="0"/>
        <v/>
      </c>
      <c r="C41" s="483"/>
      <c r="D41" s="486"/>
      <c r="E41" s="486"/>
      <c r="F41" s="486"/>
      <c r="G41" s="488"/>
      <c r="H41" s="490"/>
      <c r="I41" s="494"/>
      <c r="J41" s="497"/>
      <c r="K41" s="500"/>
      <c r="L41" s="500"/>
      <c r="M41" s="500"/>
      <c r="N41" s="500"/>
      <c r="O41" s="503"/>
      <c r="P41" s="506"/>
      <c r="Q41" s="509"/>
      <c r="R41" s="512"/>
      <c r="S41" s="515"/>
      <c r="T41" s="521"/>
      <c r="V41" s="170"/>
      <c r="W41" s="189"/>
      <c r="X41" s="210"/>
      <c r="Y41" s="232" t="s">
        <v>59</v>
      </c>
      <c r="Z41" s="241" t="s">
        <v>80</v>
      </c>
      <c r="AA41" s="251">
        <f>Q84</f>
        <v>0</v>
      </c>
      <c r="AB41" s="262"/>
    </row>
    <row r="42" spans="1:29" ht="18.600000000000001" customHeight="1">
      <c r="A42" s="480"/>
      <c r="B42" s="42" t="str">
        <f t="shared" si="0"/>
        <v/>
      </c>
      <c r="C42" s="483"/>
      <c r="D42" s="486"/>
      <c r="E42" s="486"/>
      <c r="F42" s="486"/>
      <c r="G42" s="488"/>
      <c r="H42" s="490"/>
      <c r="I42" s="494"/>
      <c r="J42" s="497"/>
      <c r="K42" s="500"/>
      <c r="L42" s="500"/>
      <c r="M42" s="500"/>
      <c r="N42" s="500"/>
      <c r="O42" s="503"/>
      <c r="P42" s="506"/>
      <c r="Q42" s="509"/>
      <c r="R42" s="512"/>
      <c r="S42" s="515"/>
      <c r="T42" s="521"/>
      <c r="V42" s="170"/>
      <c r="W42" s="187"/>
      <c r="X42" s="187"/>
      <c r="Y42" s="231"/>
      <c r="Z42" s="245"/>
    </row>
    <row r="43" spans="1:29" ht="18.600000000000001" customHeight="1">
      <c r="A43" s="480"/>
      <c r="B43" s="42" t="str">
        <f t="shared" si="0"/>
        <v/>
      </c>
      <c r="C43" s="483"/>
      <c r="D43" s="486"/>
      <c r="E43" s="486"/>
      <c r="F43" s="486"/>
      <c r="G43" s="488"/>
      <c r="H43" s="490"/>
      <c r="I43" s="494"/>
      <c r="J43" s="497"/>
      <c r="K43" s="500"/>
      <c r="L43" s="500"/>
      <c r="M43" s="500"/>
      <c r="N43" s="500"/>
      <c r="O43" s="503"/>
      <c r="P43" s="506"/>
      <c r="Q43" s="509"/>
      <c r="R43" s="512"/>
      <c r="S43" s="515"/>
      <c r="T43" s="521"/>
      <c r="V43" s="170"/>
      <c r="W43" s="190" t="s">
        <v>57</v>
      </c>
      <c r="X43" s="211"/>
      <c r="Y43" s="227" t="s">
        <v>4</v>
      </c>
      <c r="Z43" s="239" t="s">
        <v>41</v>
      </c>
      <c r="AA43" s="249">
        <f>R84</f>
        <v>0</v>
      </c>
      <c r="AB43" s="264" t="s">
        <v>49</v>
      </c>
    </row>
    <row r="44" spans="1:29" ht="18.600000000000001" customHeight="1">
      <c r="A44" s="480"/>
      <c r="B44" s="42" t="str">
        <f t="shared" si="0"/>
        <v/>
      </c>
      <c r="C44" s="483"/>
      <c r="D44" s="486"/>
      <c r="E44" s="486"/>
      <c r="F44" s="486"/>
      <c r="G44" s="488"/>
      <c r="H44" s="490"/>
      <c r="I44" s="494"/>
      <c r="J44" s="497"/>
      <c r="K44" s="500"/>
      <c r="L44" s="500"/>
      <c r="M44" s="500"/>
      <c r="N44" s="500"/>
      <c r="O44" s="503"/>
      <c r="P44" s="506"/>
      <c r="Q44" s="509"/>
      <c r="R44" s="512"/>
      <c r="S44" s="515"/>
      <c r="T44" s="521"/>
      <c r="V44" s="170"/>
      <c r="W44" s="191"/>
      <c r="X44" s="212"/>
      <c r="Y44" s="223" t="s">
        <v>36</v>
      </c>
      <c r="Z44" s="241" t="s">
        <v>67</v>
      </c>
      <c r="AA44" s="253">
        <f>S84</f>
        <v>0</v>
      </c>
      <c r="AB44" s="262"/>
    </row>
    <row r="45" spans="1:29" ht="18.600000000000001" customHeight="1">
      <c r="A45" s="480"/>
      <c r="B45" s="42" t="str">
        <f t="shared" si="0"/>
        <v/>
      </c>
      <c r="C45" s="483"/>
      <c r="D45" s="486"/>
      <c r="E45" s="486"/>
      <c r="F45" s="486"/>
      <c r="G45" s="488"/>
      <c r="H45" s="490"/>
      <c r="I45" s="494"/>
      <c r="J45" s="497"/>
      <c r="K45" s="500"/>
      <c r="L45" s="500"/>
      <c r="M45" s="500"/>
      <c r="N45" s="500"/>
      <c r="O45" s="503"/>
      <c r="P45" s="506"/>
      <c r="Q45" s="509"/>
      <c r="R45" s="512"/>
      <c r="S45" s="515"/>
      <c r="T45" s="521"/>
      <c r="V45" s="170"/>
      <c r="W45" s="192"/>
      <c r="X45" s="192"/>
      <c r="Y45" s="233"/>
      <c r="Z45" s="246"/>
    </row>
    <row r="46" spans="1:29" ht="18.600000000000001" customHeight="1">
      <c r="A46" s="480"/>
      <c r="B46" s="42" t="str">
        <f t="shared" si="0"/>
        <v/>
      </c>
      <c r="C46" s="483"/>
      <c r="D46" s="486"/>
      <c r="E46" s="486"/>
      <c r="F46" s="486"/>
      <c r="G46" s="488"/>
      <c r="H46" s="490"/>
      <c r="I46" s="494"/>
      <c r="J46" s="497"/>
      <c r="K46" s="500"/>
      <c r="L46" s="500"/>
      <c r="M46" s="500"/>
      <c r="N46" s="500"/>
      <c r="O46" s="503"/>
      <c r="P46" s="506"/>
      <c r="Q46" s="509"/>
      <c r="R46" s="512"/>
      <c r="S46" s="515"/>
      <c r="T46" s="521"/>
      <c r="V46" s="170"/>
      <c r="W46" s="193"/>
      <c r="X46" s="193"/>
      <c r="Y46" s="234" t="s">
        <v>53</v>
      </c>
      <c r="Z46" s="247" t="s">
        <v>81</v>
      </c>
      <c r="AA46" s="254">
        <f>T84</f>
        <v>0</v>
      </c>
      <c r="AB46" s="265" t="s">
        <v>58</v>
      </c>
    </row>
    <row r="47" spans="1:29" ht="18.600000000000001" customHeight="1">
      <c r="A47" s="480"/>
      <c r="B47" s="42" t="str">
        <f t="shared" si="0"/>
        <v/>
      </c>
      <c r="C47" s="483"/>
      <c r="D47" s="486"/>
      <c r="E47" s="486"/>
      <c r="F47" s="486"/>
      <c r="G47" s="488"/>
      <c r="H47" s="490"/>
      <c r="I47" s="494"/>
      <c r="J47" s="497"/>
      <c r="K47" s="500"/>
      <c r="L47" s="500"/>
      <c r="M47" s="500"/>
      <c r="N47" s="500"/>
      <c r="O47" s="503"/>
      <c r="P47" s="506"/>
      <c r="Q47" s="509"/>
      <c r="R47" s="512"/>
      <c r="S47" s="515"/>
      <c r="T47" s="521"/>
      <c r="W47" s="194" t="str">
        <f>A1&amp;"年"&amp;E1&amp;"月"</f>
        <v>2025年4月</v>
      </c>
      <c r="X47" s="194"/>
      <c r="Y47" s="194"/>
      <c r="Z47" s="246"/>
      <c r="AB47" s="266"/>
    </row>
    <row r="48" spans="1:29" ht="18.600000000000001" customHeight="1">
      <c r="A48" s="480"/>
      <c r="B48" s="42" t="str">
        <f t="shared" si="0"/>
        <v/>
      </c>
      <c r="C48" s="483"/>
      <c r="D48" s="486"/>
      <c r="E48" s="486"/>
      <c r="F48" s="486"/>
      <c r="G48" s="488"/>
      <c r="H48" s="490"/>
      <c r="I48" s="494"/>
      <c r="J48" s="497"/>
      <c r="K48" s="500"/>
      <c r="L48" s="500"/>
      <c r="M48" s="500"/>
      <c r="N48" s="500"/>
      <c r="O48" s="503"/>
      <c r="P48" s="506"/>
      <c r="Q48" s="509"/>
      <c r="R48" s="512"/>
      <c r="S48" s="515"/>
      <c r="T48" s="521"/>
      <c r="W48" s="195" t="s">
        <v>58</v>
      </c>
      <c r="X48" s="195" t="s">
        <v>193</v>
      </c>
      <c r="Y48" s="235"/>
      <c r="Z48" s="246"/>
      <c r="AB48" s="266"/>
      <c r="AC48" s="267"/>
    </row>
    <row r="49" spans="1:28" ht="18.600000000000001" customHeight="1">
      <c r="A49" s="480"/>
      <c r="B49" s="42" t="str">
        <f t="shared" si="0"/>
        <v/>
      </c>
      <c r="C49" s="483"/>
      <c r="D49" s="486"/>
      <c r="E49" s="486"/>
      <c r="F49" s="486"/>
      <c r="G49" s="488"/>
      <c r="H49" s="490"/>
      <c r="I49" s="494"/>
      <c r="J49" s="497"/>
      <c r="K49" s="500"/>
      <c r="L49" s="500"/>
      <c r="M49" s="500"/>
      <c r="N49" s="500"/>
      <c r="O49" s="503"/>
      <c r="P49" s="506"/>
      <c r="Q49" s="509"/>
      <c r="R49" s="512"/>
      <c r="S49" s="515"/>
      <c r="T49" s="521"/>
      <c r="W49" s="195">
        <v>1</v>
      </c>
      <c r="X49" s="213">
        <f t="shared" ref="X49:X78" si="1">WEEKDAY($A$1&amp;"/"&amp;$E$1&amp;"/"&amp;W49)</f>
        <v>3</v>
      </c>
      <c r="Y49" s="236"/>
      <c r="Z49" s="246"/>
      <c r="AB49" s="266"/>
    </row>
    <row r="50" spans="1:28" ht="18.600000000000001" customHeight="1">
      <c r="A50" s="480"/>
      <c r="B50" s="42" t="str">
        <f t="shared" si="0"/>
        <v/>
      </c>
      <c r="C50" s="483"/>
      <c r="D50" s="486"/>
      <c r="E50" s="486"/>
      <c r="F50" s="486"/>
      <c r="G50" s="488"/>
      <c r="H50" s="490"/>
      <c r="I50" s="494"/>
      <c r="J50" s="497"/>
      <c r="K50" s="500"/>
      <c r="L50" s="500"/>
      <c r="M50" s="500"/>
      <c r="N50" s="500"/>
      <c r="O50" s="503"/>
      <c r="P50" s="506"/>
      <c r="Q50" s="509"/>
      <c r="R50" s="512"/>
      <c r="S50" s="515"/>
      <c r="T50" s="521"/>
      <c r="W50" s="195">
        <v>2</v>
      </c>
      <c r="X50" s="213">
        <f t="shared" si="1"/>
        <v>4</v>
      </c>
      <c r="Y50" s="235"/>
      <c r="Z50" s="246"/>
      <c r="AB50" s="266"/>
    </row>
    <row r="51" spans="1:28" ht="18.600000000000001" customHeight="1">
      <c r="A51" s="480"/>
      <c r="B51" s="42" t="str">
        <f t="shared" si="0"/>
        <v/>
      </c>
      <c r="C51" s="483"/>
      <c r="D51" s="486"/>
      <c r="E51" s="486"/>
      <c r="F51" s="486"/>
      <c r="G51" s="488"/>
      <c r="H51" s="490"/>
      <c r="I51" s="494"/>
      <c r="J51" s="497"/>
      <c r="K51" s="500"/>
      <c r="L51" s="500"/>
      <c r="M51" s="500"/>
      <c r="N51" s="500"/>
      <c r="O51" s="503"/>
      <c r="P51" s="506"/>
      <c r="Q51" s="509"/>
      <c r="R51" s="512"/>
      <c r="S51" s="515"/>
      <c r="T51" s="521"/>
      <c r="W51" s="195">
        <v>3</v>
      </c>
      <c r="X51" s="213">
        <f t="shared" si="1"/>
        <v>5</v>
      </c>
      <c r="Y51" s="235"/>
      <c r="Z51" s="246"/>
      <c r="AB51" s="266"/>
    </row>
    <row r="52" spans="1:28" ht="18.600000000000001" customHeight="1">
      <c r="A52" s="480"/>
      <c r="B52" s="42" t="str">
        <f t="shared" si="0"/>
        <v/>
      </c>
      <c r="C52" s="483"/>
      <c r="D52" s="486"/>
      <c r="E52" s="486"/>
      <c r="F52" s="486"/>
      <c r="G52" s="488"/>
      <c r="H52" s="490"/>
      <c r="I52" s="494"/>
      <c r="J52" s="497"/>
      <c r="K52" s="500"/>
      <c r="L52" s="500"/>
      <c r="M52" s="500"/>
      <c r="N52" s="500"/>
      <c r="O52" s="503"/>
      <c r="P52" s="506"/>
      <c r="Q52" s="509"/>
      <c r="R52" s="512"/>
      <c r="S52" s="515"/>
      <c r="T52" s="521"/>
      <c r="W52" s="195">
        <v>4</v>
      </c>
      <c r="X52" s="213">
        <f t="shared" si="1"/>
        <v>6</v>
      </c>
      <c r="Y52" s="235"/>
      <c r="Z52" s="246"/>
      <c r="AB52" s="266"/>
    </row>
    <row r="53" spans="1:28" ht="18.600000000000001" customHeight="1">
      <c r="A53" s="480"/>
      <c r="B53" s="42" t="str">
        <f t="shared" si="0"/>
        <v/>
      </c>
      <c r="C53" s="483"/>
      <c r="D53" s="486"/>
      <c r="E53" s="486"/>
      <c r="F53" s="486"/>
      <c r="G53" s="488"/>
      <c r="H53" s="490"/>
      <c r="I53" s="494"/>
      <c r="J53" s="497"/>
      <c r="K53" s="500"/>
      <c r="L53" s="500"/>
      <c r="M53" s="500"/>
      <c r="N53" s="500"/>
      <c r="O53" s="503"/>
      <c r="P53" s="506"/>
      <c r="Q53" s="509"/>
      <c r="R53" s="512"/>
      <c r="S53" s="515"/>
      <c r="T53" s="521"/>
      <c r="W53" s="195">
        <v>5</v>
      </c>
      <c r="X53" s="213">
        <f t="shared" si="1"/>
        <v>7</v>
      </c>
      <c r="Y53" s="235"/>
      <c r="Z53" s="246"/>
      <c r="AB53" s="266"/>
    </row>
    <row r="54" spans="1:28" ht="18.600000000000001" customHeight="1">
      <c r="A54" s="480"/>
      <c r="B54" s="42" t="str">
        <f t="shared" si="0"/>
        <v/>
      </c>
      <c r="C54" s="483"/>
      <c r="D54" s="486"/>
      <c r="E54" s="486"/>
      <c r="F54" s="486"/>
      <c r="G54" s="488"/>
      <c r="H54" s="490"/>
      <c r="I54" s="494"/>
      <c r="J54" s="497"/>
      <c r="K54" s="500"/>
      <c r="L54" s="500"/>
      <c r="M54" s="500"/>
      <c r="N54" s="500"/>
      <c r="O54" s="503"/>
      <c r="P54" s="506"/>
      <c r="Q54" s="509"/>
      <c r="R54" s="512"/>
      <c r="S54" s="515"/>
      <c r="T54" s="521"/>
      <c r="W54" s="195">
        <v>6</v>
      </c>
      <c r="X54" s="213">
        <f t="shared" si="1"/>
        <v>1</v>
      </c>
      <c r="Y54" s="235"/>
      <c r="Z54" s="246"/>
      <c r="AB54" s="266"/>
    </row>
    <row r="55" spans="1:28" ht="18.600000000000001" customHeight="1">
      <c r="A55" s="480"/>
      <c r="B55" s="42" t="str">
        <f t="shared" si="0"/>
        <v/>
      </c>
      <c r="C55" s="483"/>
      <c r="D55" s="486"/>
      <c r="E55" s="486"/>
      <c r="F55" s="486"/>
      <c r="G55" s="488"/>
      <c r="H55" s="490"/>
      <c r="I55" s="494"/>
      <c r="J55" s="497"/>
      <c r="K55" s="500"/>
      <c r="L55" s="500"/>
      <c r="M55" s="500"/>
      <c r="N55" s="500"/>
      <c r="O55" s="503"/>
      <c r="P55" s="506"/>
      <c r="Q55" s="509"/>
      <c r="R55" s="512"/>
      <c r="S55" s="515"/>
      <c r="T55" s="521"/>
      <c r="W55" s="195">
        <v>7</v>
      </c>
      <c r="X55" s="213">
        <f t="shared" si="1"/>
        <v>2</v>
      </c>
      <c r="Y55" s="235"/>
      <c r="Z55" s="246"/>
      <c r="AB55" s="266"/>
    </row>
    <row r="56" spans="1:28" ht="18.600000000000001" customHeight="1">
      <c r="A56" s="480"/>
      <c r="B56" s="42" t="str">
        <f t="shared" si="0"/>
        <v/>
      </c>
      <c r="C56" s="483"/>
      <c r="D56" s="486"/>
      <c r="E56" s="486"/>
      <c r="F56" s="486"/>
      <c r="G56" s="488"/>
      <c r="H56" s="490"/>
      <c r="I56" s="494"/>
      <c r="J56" s="497"/>
      <c r="K56" s="500"/>
      <c r="L56" s="500"/>
      <c r="M56" s="500"/>
      <c r="N56" s="500"/>
      <c r="O56" s="503"/>
      <c r="P56" s="506"/>
      <c r="Q56" s="509"/>
      <c r="R56" s="512"/>
      <c r="S56" s="515"/>
      <c r="T56" s="521"/>
      <c r="W56" s="195">
        <v>8</v>
      </c>
      <c r="X56" s="213">
        <f t="shared" si="1"/>
        <v>3</v>
      </c>
      <c r="Y56" s="235"/>
      <c r="Z56" s="246"/>
      <c r="AB56" s="266"/>
    </row>
    <row r="57" spans="1:28" ht="18.600000000000001" customHeight="1">
      <c r="A57" s="480"/>
      <c r="B57" s="42" t="str">
        <f t="shared" si="0"/>
        <v/>
      </c>
      <c r="C57" s="483"/>
      <c r="D57" s="486"/>
      <c r="E57" s="486"/>
      <c r="F57" s="486"/>
      <c r="G57" s="488"/>
      <c r="H57" s="490"/>
      <c r="I57" s="494"/>
      <c r="J57" s="497"/>
      <c r="K57" s="500"/>
      <c r="L57" s="500"/>
      <c r="M57" s="500"/>
      <c r="N57" s="500"/>
      <c r="O57" s="503"/>
      <c r="P57" s="506"/>
      <c r="Q57" s="509"/>
      <c r="R57" s="512"/>
      <c r="S57" s="515"/>
      <c r="T57" s="521"/>
      <c r="W57" s="195">
        <v>9</v>
      </c>
      <c r="X57" s="213">
        <f t="shared" si="1"/>
        <v>4</v>
      </c>
      <c r="Y57" s="235"/>
      <c r="Z57" s="246"/>
      <c r="AB57" s="266"/>
    </row>
    <row r="58" spans="1:28" ht="18.600000000000001" customHeight="1">
      <c r="A58" s="480"/>
      <c r="B58" s="42" t="str">
        <f t="shared" si="0"/>
        <v/>
      </c>
      <c r="C58" s="483"/>
      <c r="D58" s="486"/>
      <c r="E58" s="486"/>
      <c r="F58" s="486"/>
      <c r="G58" s="488"/>
      <c r="H58" s="490"/>
      <c r="I58" s="494"/>
      <c r="J58" s="497"/>
      <c r="K58" s="500"/>
      <c r="L58" s="500"/>
      <c r="M58" s="500"/>
      <c r="N58" s="500"/>
      <c r="O58" s="503"/>
      <c r="P58" s="506"/>
      <c r="Q58" s="509"/>
      <c r="R58" s="512"/>
      <c r="S58" s="515"/>
      <c r="T58" s="521"/>
      <c r="W58" s="195">
        <v>10</v>
      </c>
      <c r="X58" s="213">
        <f t="shared" si="1"/>
        <v>5</v>
      </c>
      <c r="Y58" s="235"/>
      <c r="Z58" s="246"/>
      <c r="AB58" s="266"/>
    </row>
    <row r="59" spans="1:28" ht="18.600000000000001" customHeight="1">
      <c r="A59" s="480"/>
      <c r="B59" s="42" t="str">
        <f t="shared" si="0"/>
        <v/>
      </c>
      <c r="C59" s="483"/>
      <c r="D59" s="486"/>
      <c r="E59" s="486"/>
      <c r="F59" s="486"/>
      <c r="G59" s="488"/>
      <c r="H59" s="490"/>
      <c r="I59" s="494"/>
      <c r="J59" s="497"/>
      <c r="K59" s="500"/>
      <c r="L59" s="500"/>
      <c r="M59" s="500"/>
      <c r="N59" s="500"/>
      <c r="O59" s="503"/>
      <c r="P59" s="506"/>
      <c r="Q59" s="509"/>
      <c r="R59" s="512"/>
      <c r="S59" s="515"/>
      <c r="T59" s="521"/>
      <c r="W59" s="195">
        <v>11</v>
      </c>
      <c r="X59" s="213">
        <f t="shared" si="1"/>
        <v>6</v>
      </c>
      <c r="Y59" s="235"/>
      <c r="Z59" s="246"/>
      <c r="AB59" s="266"/>
    </row>
    <row r="60" spans="1:28" ht="18.600000000000001" customHeight="1">
      <c r="A60" s="480"/>
      <c r="B60" s="42" t="str">
        <f t="shared" si="0"/>
        <v/>
      </c>
      <c r="C60" s="483"/>
      <c r="D60" s="486"/>
      <c r="E60" s="486"/>
      <c r="F60" s="486"/>
      <c r="G60" s="488"/>
      <c r="H60" s="490"/>
      <c r="I60" s="494"/>
      <c r="J60" s="497"/>
      <c r="K60" s="500"/>
      <c r="L60" s="500"/>
      <c r="M60" s="500"/>
      <c r="N60" s="500"/>
      <c r="O60" s="503"/>
      <c r="P60" s="506"/>
      <c r="Q60" s="509"/>
      <c r="R60" s="512"/>
      <c r="S60" s="515"/>
      <c r="T60" s="521"/>
      <c r="W60" s="195">
        <v>12</v>
      </c>
      <c r="X60" s="213">
        <f t="shared" si="1"/>
        <v>7</v>
      </c>
      <c r="Y60" s="235"/>
      <c r="Z60" s="246"/>
      <c r="AB60" s="266"/>
    </row>
    <row r="61" spans="1:28" ht="18.600000000000001" customHeight="1">
      <c r="A61" s="480"/>
      <c r="B61" s="42" t="str">
        <f t="shared" si="0"/>
        <v/>
      </c>
      <c r="C61" s="483"/>
      <c r="D61" s="486"/>
      <c r="E61" s="486"/>
      <c r="F61" s="486"/>
      <c r="G61" s="488"/>
      <c r="H61" s="490"/>
      <c r="I61" s="494"/>
      <c r="J61" s="497"/>
      <c r="K61" s="500"/>
      <c r="L61" s="500"/>
      <c r="M61" s="500"/>
      <c r="N61" s="500"/>
      <c r="O61" s="503"/>
      <c r="P61" s="506"/>
      <c r="Q61" s="509"/>
      <c r="R61" s="512"/>
      <c r="S61" s="515"/>
      <c r="T61" s="521"/>
      <c r="W61" s="195">
        <v>13</v>
      </c>
      <c r="X61" s="213">
        <f t="shared" si="1"/>
        <v>1</v>
      </c>
      <c r="Y61" s="235"/>
      <c r="Z61" s="246"/>
      <c r="AB61" s="266"/>
    </row>
    <row r="62" spans="1:28" ht="18.600000000000001" customHeight="1">
      <c r="A62" s="480"/>
      <c r="B62" s="42" t="str">
        <f t="shared" si="0"/>
        <v/>
      </c>
      <c r="C62" s="483"/>
      <c r="D62" s="486"/>
      <c r="E62" s="486"/>
      <c r="F62" s="486"/>
      <c r="G62" s="488"/>
      <c r="H62" s="490"/>
      <c r="I62" s="494"/>
      <c r="J62" s="497"/>
      <c r="K62" s="500"/>
      <c r="L62" s="500"/>
      <c r="M62" s="500"/>
      <c r="N62" s="500"/>
      <c r="O62" s="503"/>
      <c r="P62" s="506"/>
      <c r="Q62" s="509"/>
      <c r="R62" s="512"/>
      <c r="S62" s="515"/>
      <c r="T62" s="521"/>
      <c r="W62" s="195">
        <v>14</v>
      </c>
      <c r="X62" s="213">
        <f t="shared" si="1"/>
        <v>2</v>
      </c>
      <c r="Y62" s="235"/>
      <c r="Z62" s="246"/>
      <c r="AB62" s="266"/>
    </row>
    <row r="63" spans="1:28" ht="18.600000000000001" customHeight="1">
      <c r="A63" s="480"/>
      <c r="B63" s="42" t="str">
        <f t="shared" si="0"/>
        <v/>
      </c>
      <c r="C63" s="483"/>
      <c r="D63" s="486"/>
      <c r="E63" s="486"/>
      <c r="F63" s="486"/>
      <c r="G63" s="488"/>
      <c r="H63" s="490"/>
      <c r="I63" s="494"/>
      <c r="J63" s="497"/>
      <c r="K63" s="500"/>
      <c r="L63" s="500"/>
      <c r="M63" s="500"/>
      <c r="N63" s="500"/>
      <c r="O63" s="503"/>
      <c r="P63" s="506"/>
      <c r="Q63" s="509"/>
      <c r="R63" s="512"/>
      <c r="S63" s="515"/>
      <c r="T63" s="521"/>
      <c r="W63" s="195">
        <v>15</v>
      </c>
      <c r="X63" s="213">
        <f t="shared" si="1"/>
        <v>3</v>
      </c>
      <c r="Y63" s="235"/>
      <c r="Z63" s="246"/>
      <c r="AB63" s="266"/>
    </row>
    <row r="64" spans="1:28" ht="18.600000000000001" customHeight="1">
      <c r="A64" s="480"/>
      <c r="B64" s="42" t="str">
        <f t="shared" si="0"/>
        <v/>
      </c>
      <c r="C64" s="483"/>
      <c r="D64" s="486"/>
      <c r="E64" s="486"/>
      <c r="F64" s="486"/>
      <c r="G64" s="488"/>
      <c r="H64" s="490"/>
      <c r="I64" s="494"/>
      <c r="J64" s="497"/>
      <c r="K64" s="500"/>
      <c r="L64" s="500"/>
      <c r="M64" s="500"/>
      <c r="N64" s="500"/>
      <c r="O64" s="503"/>
      <c r="P64" s="506"/>
      <c r="Q64" s="509"/>
      <c r="R64" s="512"/>
      <c r="S64" s="515"/>
      <c r="T64" s="521"/>
      <c r="W64" s="195">
        <v>16</v>
      </c>
      <c r="X64" s="213">
        <f t="shared" si="1"/>
        <v>4</v>
      </c>
      <c r="Y64" s="235"/>
      <c r="Z64" s="246"/>
      <c r="AB64" s="266"/>
    </row>
    <row r="65" spans="1:28" ht="18.600000000000001" customHeight="1">
      <c r="A65" s="480"/>
      <c r="B65" s="42" t="str">
        <f t="shared" si="0"/>
        <v/>
      </c>
      <c r="C65" s="483"/>
      <c r="D65" s="486"/>
      <c r="E65" s="486"/>
      <c r="F65" s="486"/>
      <c r="G65" s="488"/>
      <c r="H65" s="490"/>
      <c r="I65" s="494"/>
      <c r="J65" s="497"/>
      <c r="K65" s="500"/>
      <c r="L65" s="500"/>
      <c r="M65" s="500"/>
      <c r="N65" s="500"/>
      <c r="O65" s="503"/>
      <c r="P65" s="506"/>
      <c r="Q65" s="509"/>
      <c r="R65" s="512"/>
      <c r="S65" s="515"/>
      <c r="T65" s="521"/>
      <c r="W65" s="195">
        <v>17</v>
      </c>
      <c r="X65" s="213">
        <f t="shared" si="1"/>
        <v>5</v>
      </c>
      <c r="Y65" s="235"/>
      <c r="Z65" s="246"/>
      <c r="AB65" s="266"/>
    </row>
    <row r="66" spans="1:28" ht="18.600000000000001" customHeight="1">
      <c r="A66" s="480"/>
      <c r="B66" s="42" t="str">
        <f t="shared" si="0"/>
        <v/>
      </c>
      <c r="C66" s="483"/>
      <c r="D66" s="486"/>
      <c r="E66" s="486"/>
      <c r="F66" s="486"/>
      <c r="G66" s="488"/>
      <c r="H66" s="490"/>
      <c r="I66" s="494"/>
      <c r="J66" s="497"/>
      <c r="K66" s="500"/>
      <c r="L66" s="500"/>
      <c r="M66" s="500"/>
      <c r="N66" s="500"/>
      <c r="O66" s="503"/>
      <c r="P66" s="506"/>
      <c r="Q66" s="509"/>
      <c r="R66" s="512"/>
      <c r="S66" s="515"/>
      <c r="T66" s="521"/>
      <c r="W66" s="195">
        <v>18</v>
      </c>
      <c r="X66" s="213">
        <f t="shared" si="1"/>
        <v>6</v>
      </c>
      <c r="Y66" s="235"/>
      <c r="Z66" s="246"/>
      <c r="AB66" s="266"/>
    </row>
    <row r="67" spans="1:28" ht="18.600000000000001" customHeight="1">
      <c r="A67" s="480"/>
      <c r="B67" s="42" t="str">
        <f t="shared" si="0"/>
        <v/>
      </c>
      <c r="C67" s="483"/>
      <c r="D67" s="486"/>
      <c r="E67" s="486"/>
      <c r="F67" s="486"/>
      <c r="G67" s="488"/>
      <c r="H67" s="490"/>
      <c r="I67" s="494"/>
      <c r="J67" s="497"/>
      <c r="K67" s="500"/>
      <c r="L67" s="500"/>
      <c r="M67" s="500"/>
      <c r="N67" s="500"/>
      <c r="O67" s="503"/>
      <c r="P67" s="506"/>
      <c r="Q67" s="509"/>
      <c r="R67" s="512"/>
      <c r="S67" s="515"/>
      <c r="T67" s="521"/>
      <c r="W67" s="195">
        <v>19</v>
      </c>
      <c r="X67" s="213">
        <f t="shared" si="1"/>
        <v>7</v>
      </c>
      <c r="Y67" s="235"/>
      <c r="Z67" s="246"/>
      <c r="AB67" s="266"/>
    </row>
    <row r="68" spans="1:28" ht="18.600000000000001" customHeight="1">
      <c r="A68" s="480"/>
      <c r="B68" s="42" t="str">
        <f t="shared" si="0"/>
        <v/>
      </c>
      <c r="C68" s="483"/>
      <c r="D68" s="486"/>
      <c r="E68" s="486"/>
      <c r="F68" s="486"/>
      <c r="G68" s="488"/>
      <c r="H68" s="490"/>
      <c r="I68" s="494"/>
      <c r="J68" s="497"/>
      <c r="K68" s="500"/>
      <c r="L68" s="500"/>
      <c r="M68" s="500"/>
      <c r="N68" s="500"/>
      <c r="O68" s="503"/>
      <c r="P68" s="506"/>
      <c r="Q68" s="509"/>
      <c r="R68" s="512"/>
      <c r="S68" s="515"/>
      <c r="T68" s="521"/>
      <c r="W68" s="195">
        <v>20</v>
      </c>
      <c r="X68" s="213">
        <f t="shared" si="1"/>
        <v>1</v>
      </c>
      <c r="Y68" s="235"/>
      <c r="Z68" s="246"/>
      <c r="AB68" s="266"/>
    </row>
    <row r="69" spans="1:28" ht="18.600000000000001" customHeight="1">
      <c r="A69" s="480"/>
      <c r="B69" s="42" t="str">
        <f t="shared" si="0"/>
        <v/>
      </c>
      <c r="C69" s="483"/>
      <c r="D69" s="486"/>
      <c r="E69" s="486"/>
      <c r="F69" s="486"/>
      <c r="G69" s="488"/>
      <c r="H69" s="490"/>
      <c r="I69" s="494"/>
      <c r="J69" s="497"/>
      <c r="K69" s="500"/>
      <c r="L69" s="500"/>
      <c r="M69" s="500"/>
      <c r="N69" s="500"/>
      <c r="O69" s="503"/>
      <c r="P69" s="506"/>
      <c r="Q69" s="509"/>
      <c r="R69" s="512"/>
      <c r="S69" s="515"/>
      <c r="T69" s="521"/>
      <c r="W69" s="195">
        <v>21</v>
      </c>
      <c r="X69" s="213">
        <f t="shared" si="1"/>
        <v>2</v>
      </c>
      <c r="Y69" s="235"/>
      <c r="Z69" s="246"/>
      <c r="AB69" s="266"/>
    </row>
    <row r="70" spans="1:28" ht="18.600000000000001" customHeight="1">
      <c r="A70" s="480"/>
      <c r="B70" s="42" t="str">
        <f t="shared" si="0"/>
        <v/>
      </c>
      <c r="C70" s="483"/>
      <c r="D70" s="486"/>
      <c r="E70" s="486"/>
      <c r="F70" s="486"/>
      <c r="G70" s="488"/>
      <c r="H70" s="490"/>
      <c r="I70" s="494"/>
      <c r="J70" s="497"/>
      <c r="K70" s="500"/>
      <c r="L70" s="500"/>
      <c r="M70" s="500"/>
      <c r="N70" s="500"/>
      <c r="O70" s="503"/>
      <c r="P70" s="506"/>
      <c r="Q70" s="509"/>
      <c r="R70" s="512"/>
      <c r="S70" s="515"/>
      <c r="T70" s="521"/>
      <c r="W70" s="195">
        <v>22</v>
      </c>
      <c r="X70" s="213">
        <f t="shared" si="1"/>
        <v>3</v>
      </c>
      <c r="Y70" s="235"/>
      <c r="Z70" s="246"/>
      <c r="AB70" s="266"/>
    </row>
    <row r="71" spans="1:28" ht="18.600000000000001" customHeight="1">
      <c r="A71" s="480"/>
      <c r="B71" s="42" t="str">
        <f t="shared" si="0"/>
        <v/>
      </c>
      <c r="C71" s="483"/>
      <c r="D71" s="486"/>
      <c r="E71" s="486"/>
      <c r="F71" s="486"/>
      <c r="G71" s="488"/>
      <c r="H71" s="490"/>
      <c r="I71" s="494"/>
      <c r="J71" s="497"/>
      <c r="K71" s="500"/>
      <c r="L71" s="500"/>
      <c r="M71" s="500"/>
      <c r="N71" s="500"/>
      <c r="O71" s="503"/>
      <c r="P71" s="506"/>
      <c r="Q71" s="509"/>
      <c r="R71" s="512"/>
      <c r="S71" s="515"/>
      <c r="T71" s="521"/>
      <c r="W71" s="195">
        <v>23</v>
      </c>
      <c r="X71" s="213">
        <f t="shared" si="1"/>
        <v>4</v>
      </c>
      <c r="Y71" s="235"/>
      <c r="Z71" s="246"/>
      <c r="AB71" s="266"/>
    </row>
    <row r="72" spans="1:28" ht="18.600000000000001" customHeight="1">
      <c r="A72" s="480"/>
      <c r="B72" s="42" t="str">
        <f t="shared" si="0"/>
        <v/>
      </c>
      <c r="C72" s="483"/>
      <c r="D72" s="486"/>
      <c r="E72" s="486"/>
      <c r="F72" s="486"/>
      <c r="G72" s="488"/>
      <c r="H72" s="490"/>
      <c r="I72" s="494"/>
      <c r="J72" s="497"/>
      <c r="K72" s="500"/>
      <c r="L72" s="500"/>
      <c r="M72" s="500"/>
      <c r="N72" s="500"/>
      <c r="O72" s="503"/>
      <c r="P72" s="506"/>
      <c r="Q72" s="509"/>
      <c r="R72" s="512"/>
      <c r="S72" s="515"/>
      <c r="T72" s="521"/>
      <c r="W72" s="195">
        <v>24</v>
      </c>
      <c r="X72" s="213">
        <f t="shared" si="1"/>
        <v>5</v>
      </c>
      <c r="Y72" s="235"/>
      <c r="Z72" s="246"/>
      <c r="AB72" s="266"/>
    </row>
    <row r="73" spans="1:28" ht="18.600000000000001" customHeight="1">
      <c r="A73" s="480"/>
      <c r="B73" s="42" t="str">
        <f t="shared" ref="B73:B83" si="2">IF(A73&lt;&gt;"",WEEKDAY($A$1&amp;"/"&amp;$E$1&amp;"/"&amp;A73),"")</f>
        <v/>
      </c>
      <c r="C73" s="483"/>
      <c r="D73" s="486"/>
      <c r="E73" s="486"/>
      <c r="F73" s="486"/>
      <c r="G73" s="488"/>
      <c r="H73" s="490"/>
      <c r="I73" s="494"/>
      <c r="J73" s="497"/>
      <c r="K73" s="500"/>
      <c r="L73" s="500"/>
      <c r="M73" s="500"/>
      <c r="N73" s="500"/>
      <c r="O73" s="503"/>
      <c r="P73" s="506"/>
      <c r="Q73" s="509"/>
      <c r="R73" s="512"/>
      <c r="S73" s="515"/>
      <c r="T73" s="521"/>
      <c r="W73" s="195">
        <v>25</v>
      </c>
      <c r="X73" s="213">
        <f t="shared" si="1"/>
        <v>6</v>
      </c>
      <c r="Y73" s="235"/>
      <c r="Z73" s="246"/>
      <c r="AB73" s="266"/>
    </row>
    <row r="74" spans="1:28" ht="18.600000000000001" customHeight="1">
      <c r="A74" s="480"/>
      <c r="B74" s="42" t="str">
        <f t="shared" si="2"/>
        <v/>
      </c>
      <c r="C74" s="483"/>
      <c r="D74" s="486"/>
      <c r="E74" s="486"/>
      <c r="F74" s="486"/>
      <c r="G74" s="488"/>
      <c r="H74" s="490"/>
      <c r="I74" s="494"/>
      <c r="J74" s="497"/>
      <c r="K74" s="500"/>
      <c r="L74" s="500"/>
      <c r="M74" s="500"/>
      <c r="N74" s="500"/>
      <c r="O74" s="503"/>
      <c r="P74" s="506"/>
      <c r="Q74" s="509"/>
      <c r="R74" s="512"/>
      <c r="S74" s="515"/>
      <c r="T74" s="521"/>
      <c r="W74" s="195">
        <v>26</v>
      </c>
      <c r="X74" s="213">
        <f t="shared" si="1"/>
        <v>7</v>
      </c>
      <c r="Y74" s="235"/>
      <c r="Z74" s="246"/>
      <c r="AB74" s="266"/>
    </row>
    <row r="75" spans="1:28" ht="18.600000000000001" customHeight="1">
      <c r="A75" s="480"/>
      <c r="B75" s="42" t="str">
        <f t="shared" si="2"/>
        <v/>
      </c>
      <c r="C75" s="483"/>
      <c r="D75" s="486"/>
      <c r="E75" s="486"/>
      <c r="F75" s="486"/>
      <c r="G75" s="488"/>
      <c r="H75" s="490"/>
      <c r="I75" s="494"/>
      <c r="J75" s="497"/>
      <c r="K75" s="500"/>
      <c r="L75" s="500"/>
      <c r="M75" s="500"/>
      <c r="N75" s="500"/>
      <c r="O75" s="503"/>
      <c r="P75" s="506"/>
      <c r="Q75" s="509"/>
      <c r="R75" s="512"/>
      <c r="S75" s="515"/>
      <c r="T75" s="521"/>
      <c r="W75" s="195">
        <v>27</v>
      </c>
      <c r="X75" s="213">
        <f t="shared" si="1"/>
        <v>1</v>
      </c>
      <c r="Y75" s="235"/>
      <c r="Z75" s="246"/>
      <c r="AB75" s="266"/>
    </row>
    <row r="76" spans="1:28" ht="18.600000000000001" customHeight="1">
      <c r="A76" s="480"/>
      <c r="B76" s="42" t="str">
        <f t="shared" si="2"/>
        <v/>
      </c>
      <c r="C76" s="483"/>
      <c r="D76" s="486"/>
      <c r="E76" s="486"/>
      <c r="F76" s="486"/>
      <c r="G76" s="488"/>
      <c r="H76" s="490"/>
      <c r="I76" s="494"/>
      <c r="J76" s="497"/>
      <c r="K76" s="500"/>
      <c r="L76" s="500"/>
      <c r="M76" s="500"/>
      <c r="N76" s="500"/>
      <c r="O76" s="503"/>
      <c r="P76" s="506"/>
      <c r="Q76" s="509"/>
      <c r="R76" s="512"/>
      <c r="S76" s="515"/>
      <c r="T76" s="521"/>
      <c r="W76" s="195">
        <v>28</v>
      </c>
      <c r="X76" s="213">
        <f t="shared" si="1"/>
        <v>2</v>
      </c>
      <c r="Y76" s="235"/>
      <c r="Z76" s="246"/>
      <c r="AB76" s="266"/>
    </row>
    <row r="77" spans="1:28" ht="18.600000000000001" customHeight="1">
      <c r="A77" s="480"/>
      <c r="B77" s="42" t="str">
        <f t="shared" si="2"/>
        <v/>
      </c>
      <c r="C77" s="483"/>
      <c r="D77" s="486"/>
      <c r="E77" s="486"/>
      <c r="F77" s="486"/>
      <c r="G77" s="488"/>
      <c r="H77" s="490"/>
      <c r="I77" s="494"/>
      <c r="J77" s="497"/>
      <c r="K77" s="500"/>
      <c r="L77" s="500"/>
      <c r="M77" s="500"/>
      <c r="N77" s="500"/>
      <c r="O77" s="503"/>
      <c r="P77" s="506"/>
      <c r="Q77" s="509"/>
      <c r="R77" s="512"/>
      <c r="S77" s="515"/>
      <c r="T77" s="521"/>
      <c r="W77" s="195">
        <v>29</v>
      </c>
      <c r="X77" s="213">
        <f t="shared" si="1"/>
        <v>3</v>
      </c>
      <c r="Y77" s="235"/>
      <c r="Z77" s="246"/>
      <c r="AB77" s="266"/>
    </row>
    <row r="78" spans="1:28" ht="18.600000000000001" customHeight="1">
      <c r="A78" s="480"/>
      <c r="B78" s="42" t="str">
        <f t="shared" si="2"/>
        <v/>
      </c>
      <c r="C78" s="483"/>
      <c r="D78" s="486"/>
      <c r="E78" s="486"/>
      <c r="F78" s="486"/>
      <c r="G78" s="488"/>
      <c r="H78" s="490"/>
      <c r="I78" s="494"/>
      <c r="J78" s="497"/>
      <c r="K78" s="500"/>
      <c r="L78" s="500"/>
      <c r="M78" s="500"/>
      <c r="N78" s="500"/>
      <c r="O78" s="503"/>
      <c r="P78" s="506"/>
      <c r="Q78" s="509"/>
      <c r="R78" s="512"/>
      <c r="S78" s="515"/>
      <c r="T78" s="521"/>
      <c r="W78" s="195">
        <v>30</v>
      </c>
      <c r="X78" s="213">
        <f t="shared" si="1"/>
        <v>4</v>
      </c>
      <c r="Y78" s="235"/>
      <c r="Z78" s="246"/>
      <c r="AB78" s="266"/>
    </row>
    <row r="79" spans="1:28" ht="18.600000000000001" customHeight="1">
      <c r="A79" s="480"/>
      <c r="B79" s="42" t="str">
        <f t="shared" si="2"/>
        <v/>
      </c>
      <c r="C79" s="483"/>
      <c r="D79" s="486"/>
      <c r="E79" s="486"/>
      <c r="F79" s="486"/>
      <c r="G79" s="488"/>
      <c r="H79" s="490"/>
      <c r="I79" s="494"/>
      <c r="J79" s="497"/>
      <c r="K79" s="500"/>
      <c r="L79" s="500"/>
      <c r="M79" s="500"/>
      <c r="N79" s="500"/>
      <c r="O79" s="503"/>
      <c r="P79" s="506"/>
      <c r="Q79" s="509"/>
      <c r="R79" s="512"/>
      <c r="S79" s="515"/>
      <c r="T79" s="521"/>
      <c r="W79" s="193"/>
      <c r="X79" s="214"/>
      <c r="Y79" s="235"/>
      <c r="Z79" s="246"/>
      <c r="AB79" s="266"/>
    </row>
    <row r="80" spans="1:28" ht="18.600000000000001" customHeight="1">
      <c r="A80" s="480"/>
      <c r="B80" s="42" t="str">
        <f t="shared" si="2"/>
        <v/>
      </c>
      <c r="C80" s="483"/>
      <c r="D80" s="486"/>
      <c r="E80" s="486"/>
      <c r="F80" s="486"/>
      <c r="G80" s="488"/>
      <c r="H80" s="490"/>
      <c r="I80" s="494"/>
      <c r="J80" s="497"/>
      <c r="K80" s="500"/>
      <c r="L80" s="500"/>
      <c r="M80" s="500"/>
      <c r="N80" s="500"/>
      <c r="O80" s="503"/>
      <c r="P80" s="506"/>
      <c r="Q80" s="509"/>
      <c r="R80" s="512"/>
      <c r="S80" s="515"/>
      <c r="T80" s="521"/>
      <c r="W80" s="193"/>
      <c r="X80" s="193"/>
      <c r="Y80" s="235"/>
      <c r="Z80" s="246"/>
      <c r="AB80" s="266"/>
    </row>
    <row r="81" spans="1:28" ht="18.600000000000001" customHeight="1">
      <c r="A81" s="480"/>
      <c r="B81" s="42" t="str">
        <f t="shared" si="2"/>
        <v/>
      </c>
      <c r="C81" s="483"/>
      <c r="D81" s="486"/>
      <c r="E81" s="486"/>
      <c r="F81" s="486"/>
      <c r="G81" s="488"/>
      <c r="H81" s="490"/>
      <c r="I81" s="494"/>
      <c r="J81" s="497"/>
      <c r="K81" s="500"/>
      <c r="L81" s="500"/>
      <c r="M81" s="500"/>
      <c r="N81" s="500"/>
      <c r="O81" s="503"/>
      <c r="P81" s="506"/>
      <c r="Q81" s="509"/>
      <c r="R81" s="512"/>
      <c r="S81" s="515"/>
      <c r="T81" s="521"/>
      <c r="W81" s="193"/>
      <c r="X81" s="193"/>
      <c r="Y81" s="235"/>
      <c r="Z81" s="246"/>
      <c r="AB81" s="266"/>
    </row>
    <row r="82" spans="1:28" ht="18" customHeight="1">
      <c r="A82" s="480"/>
      <c r="B82" s="42" t="str">
        <f t="shared" si="2"/>
        <v/>
      </c>
      <c r="C82" s="483"/>
      <c r="D82" s="486"/>
      <c r="E82" s="486"/>
      <c r="F82" s="486"/>
      <c r="G82" s="488"/>
      <c r="H82" s="490"/>
      <c r="I82" s="494"/>
      <c r="J82" s="497"/>
      <c r="K82" s="500"/>
      <c r="L82" s="500"/>
      <c r="M82" s="500"/>
      <c r="N82" s="500"/>
      <c r="O82" s="503"/>
      <c r="P82" s="506"/>
      <c r="Q82" s="509"/>
      <c r="R82" s="512"/>
      <c r="S82" s="515"/>
      <c r="T82" s="521"/>
      <c r="W82" s="193"/>
      <c r="X82" s="193"/>
      <c r="Y82" s="235"/>
      <c r="Z82" s="246"/>
      <c r="AB82" s="266"/>
    </row>
    <row r="83" spans="1:28" ht="18.600000000000001" customHeight="1">
      <c r="A83" s="481"/>
      <c r="B83" s="43" t="str">
        <f t="shared" si="2"/>
        <v/>
      </c>
      <c r="C83" s="484"/>
      <c r="D83" s="487"/>
      <c r="E83" s="487"/>
      <c r="F83" s="487"/>
      <c r="G83" s="487"/>
      <c r="H83" s="492"/>
      <c r="I83" s="496"/>
      <c r="J83" s="499"/>
      <c r="K83" s="502"/>
      <c r="L83" s="502"/>
      <c r="M83" s="502"/>
      <c r="N83" s="502"/>
      <c r="O83" s="504"/>
      <c r="P83" s="507"/>
      <c r="Q83" s="510"/>
      <c r="R83" s="513"/>
      <c r="S83" s="516"/>
      <c r="T83" s="522"/>
      <c r="W83" s="193"/>
      <c r="X83" s="193"/>
      <c r="Y83" s="235"/>
      <c r="Z83" s="246"/>
      <c r="AB83" s="266"/>
    </row>
    <row r="84" spans="1:28" ht="18.600000000000001" customHeight="1">
      <c r="A84" s="34" t="s">
        <v>105</v>
      </c>
      <c r="B84" s="44"/>
      <c r="C84" s="44"/>
      <c r="D84" s="44"/>
      <c r="E84" s="44"/>
      <c r="F84" s="44"/>
      <c r="G84" s="70"/>
      <c r="H84" s="83">
        <f>COUNTA(H9:H83)</f>
        <v>0</v>
      </c>
      <c r="I84" s="95">
        <f>COUNTA(I9:I83)</f>
        <v>0</v>
      </c>
      <c r="J84" s="104">
        <f t="shared" ref="J84:S84" si="3">SUM(J9:J83)</f>
        <v>0</v>
      </c>
      <c r="K84" s="83">
        <f t="shared" si="3"/>
        <v>0</v>
      </c>
      <c r="L84" s="83">
        <f t="shared" si="3"/>
        <v>0</v>
      </c>
      <c r="M84" s="83">
        <f t="shared" si="3"/>
        <v>0</v>
      </c>
      <c r="N84" s="83">
        <f t="shared" si="3"/>
        <v>0</v>
      </c>
      <c r="O84" s="83">
        <f t="shared" si="3"/>
        <v>0</v>
      </c>
      <c r="P84" s="83">
        <f t="shared" si="3"/>
        <v>0</v>
      </c>
      <c r="Q84" s="83">
        <f t="shared" si="3"/>
        <v>0</v>
      </c>
      <c r="R84" s="83">
        <f t="shared" si="3"/>
        <v>0</v>
      </c>
      <c r="S84" s="83">
        <f t="shared" si="3"/>
        <v>0</v>
      </c>
      <c r="T84" s="104">
        <f>COUNTA(T9:T83)</f>
        <v>0</v>
      </c>
      <c r="W84" s="193"/>
      <c r="X84" s="193"/>
      <c r="Y84" s="235"/>
      <c r="Z84" s="246"/>
      <c r="AB84" s="266"/>
    </row>
    <row r="85" spans="1:28" ht="18.600000000000001" customHeight="1">
      <c r="A85" s="3"/>
      <c r="B85" s="45"/>
      <c r="C85" s="56"/>
      <c r="D85" s="45"/>
      <c r="E85" s="56"/>
      <c r="F85" s="45"/>
      <c r="G85" s="71"/>
      <c r="H85" s="84" t="str">
        <f>IF(H84=I84,"","※↑「内容」↑「分野」の件数が一致するように入力してください。")</f>
        <v/>
      </c>
      <c r="T85" s="165" t="str">
        <f>IF(T84&gt;30,"↑","")</f>
        <v/>
      </c>
      <c r="W85" s="193"/>
      <c r="X85" s="193"/>
      <c r="Y85" s="235"/>
      <c r="Z85" s="246"/>
      <c r="AB85" s="266"/>
    </row>
    <row r="86" spans="1:28" ht="18.600000000000001" customHeight="1">
      <c r="A86" s="25" t="str">
        <f>IF(B119&lt;&gt;T84,"報告日数（A列）と活動日数（T列）が一致していません。活動日数（T列）は一日に一つだけ【〇】を入力してください。","")</f>
        <v/>
      </c>
      <c r="T86" s="165" t="str">
        <f>IF(T84&gt;30,"活動日数が今月の日数を越えないように訂正してください。","")</f>
        <v/>
      </c>
      <c r="W86" s="193"/>
      <c r="X86" s="193"/>
      <c r="Y86" s="235"/>
      <c r="Z86" s="246"/>
      <c r="AB86" s="266"/>
    </row>
    <row r="87" spans="1:28" ht="18.600000000000001" customHeight="1">
      <c r="A87" s="10" t="s">
        <v>58</v>
      </c>
      <c r="B87" s="10" t="s">
        <v>197</v>
      </c>
      <c r="W87" s="193"/>
      <c r="X87" s="193"/>
      <c r="Y87" s="235"/>
      <c r="Z87" s="246"/>
      <c r="AB87" s="266"/>
    </row>
    <row r="88" spans="1:28">
      <c r="A88" s="35">
        <f>COUNTIF($A$9:$A$83,1)</f>
        <v>0</v>
      </c>
      <c r="B88" s="35">
        <f t="shared" ref="B88:B118" si="4">COUNTIF(A88,"&gt;=1")</f>
        <v>0</v>
      </c>
    </row>
    <row r="89" spans="1:28">
      <c r="A89" s="35">
        <f>COUNTIF($A$9:$A$83,2)</f>
        <v>0</v>
      </c>
      <c r="B89" s="35">
        <f t="shared" si="4"/>
        <v>0</v>
      </c>
    </row>
    <row r="90" spans="1:28">
      <c r="A90" s="35">
        <f>COUNTIF($A$9:$A$83,3)</f>
        <v>0</v>
      </c>
      <c r="B90" s="35">
        <f t="shared" si="4"/>
        <v>0</v>
      </c>
    </row>
    <row r="91" spans="1:28">
      <c r="A91" s="35">
        <f>COUNTIF($A$9:$A$83,4)</f>
        <v>0</v>
      </c>
      <c r="B91" s="35">
        <f t="shared" si="4"/>
        <v>0</v>
      </c>
    </row>
    <row r="92" spans="1:28">
      <c r="A92" s="35">
        <f>COUNTIF($A$9:$A$83,5)</f>
        <v>0</v>
      </c>
      <c r="B92" s="35">
        <f t="shared" si="4"/>
        <v>0</v>
      </c>
    </row>
    <row r="93" spans="1:28">
      <c r="A93" s="35">
        <f>COUNTIF($A$9:$A$83,6)</f>
        <v>0</v>
      </c>
      <c r="B93" s="35">
        <f t="shared" si="4"/>
        <v>0</v>
      </c>
    </row>
    <row r="94" spans="1:28">
      <c r="A94" s="35">
        <f>COUNTIF($A$9:$A$83,7)</f>
        <v>0</v>
      </c>
      <c r="B94" s="35">
        <f t="shared" si="4"/>
        <v>0</v>
      </c>
    </row>
    <row r="95" spans="1:28">
      <c r="A95" s="35">
        <f>COUNTIF($A$9:$A$83,8)</f>
        <v>0</v>
      </c>
      <c r="B95" s="35">
        <f t="shared" si="4"/>
        <v>0</v>
      </c>
    </row>
    <row r="96" spans="1:28">
      <c r="A96" s="35">
        <f>COUNTIF($A$9:$A$83,9)</f>
        <v>0</v>
      </c>
      <c r="B96" s="35">
        <f t="shared" si="4"/>
        <v>0</v>
      </c>
    </row>
    <row r="97" spans="1:2">
      <c r="A97" s="35">
        <f>COUNTIF($A$9:$A$83,10)</f>
        <v>0</v>
      </c>
      <c r="B97" s="35">
        <f t="shared" si="4"/>
        <v>0</v>
      </c>
    </row>
    <row r="98" spans="1:2">
      <c r="A98" s="35">
        <f>COUNTIF($A$9:$A$83,11)</f>
        <v>0</v>
      </c>
      <c r="B98" s="35">
        <f t="shared" si="4"/>
        <v>0</v>
      </c>
    </row>
    <row r="99" spans="1:2">
      <c r="A99" s="35">
        <f>COUNTIF($A$9:$A$83,12)</f>
        <v>0</v>
      </c>
      <c r="B99" s="35">
        <f t="shared" si="4"/>
        <v>0</v>
      </c>
    </row>
    <row r="100" spans="1:2">
      <c r="A100" s="35">
        <f>COUNTIF($A$9:$A$83,13)</f>
        <v>0</v>
      </c>
      <c r="B100" s="35">
        <f t="shared" si="4"/>
        <v>0</v>
      </c>
    </row>
    <row r="101" spans="1:2">
      <c r="A101" s="35">
        <f>COUNTIF($A$9:$A$83,14)</f>
        <v>0</v>
      </c>
      <c r="B101" s="35">
        <f t="shared" si="4"/>
        <v>0</v>
      </c>
    </row>
    <row r="102" spans="1:2">
      <c r="A102" s="35">
        <f>COUNTIF($A$9:$A$83,15)</f>
        <v>0</v>
      </c>
      <c r="B102" s="35">
        <f t="shared" si="4"/>
        <v>0</v>
      </c>
    </row>
    <row r="103" spans="1:2">
      <c r="A103" s="35">
        <f>COUNTIF($A$9:$A$83,16)</f>
        <v>0</v>
      </c>
      <c r="B103" s="35">
        <f t="shared" si="4"/>
        <v>0</v>
      </c>
    </row>
    <row r="104" spans="1:2">
      <c r="A104" s="35">
        <f>COUNTIF($A$9:$A$83,17)</f>
        <v>0</v>
      </c>
      <c r="B104" s="35">
        <f t="shared" si="4"/>
        <v>0</v>
      </c>
    </row>
    <row r="105" spans="1:2">
      <c r="A105" s="35">
        <f>COUNTIF($A$9:$A$83,18)</f>
        <v>0</v>
      </c>
      <c r="B105" s="35">
        <f t="shared" si="4"/>
        <v>0</v>
      </c>
    </row>
    <row r="106" spans="1:2">
      <c r="A106" s="35">
        <f>COUNTIF($A$9:$A$83,19)</f>
        <v>0</v>
      </c>
      <c r="B106" s="35">
        <f t="shared" si="4"/>
        <v>0</v>
      </c>
    </row>
    <row r="107" spans="1:2">
      <c r="A107" s="35">
        <f>COUNTIF($A$9:$A$83,20)</f>
        <v>0</v>
      </c>
      <c r="B107" s="35">
        <f t="shared" si="4"/>
        <v>0</v>
      </c>
    </row>
    <row r="108" spans="1:2">
      <c r="A108" s="35">
        <f>COUNTIF($A$9:$A$83,21)</f>
        <v>0</v>
      </c>
      <c r="B108" s="35">
        <f t="shared" si="4"/>
        <v>0</v>
      </c>
    </row>
    <row r="109" spans="1:2">
      <c r="A109" s="35">
        <f>COUNTIF($A$9:$A$83,22)</f>
        <v>0</v>
      </c>
      <c r="B109" s="35">
        <f t="shared" si="4"/>
        <v>0</v>
      </c>
    </row>
    <row r="110" spans="1:2">
      <c r="A110" s="35">
        <f>COUNTIF($A$9:$A$83,23)</f>
        <v>0</v>
      </c>
      <c r="B110" s="35">
        <f t="shared" si="4"/>
        <v>0</v>
      </c>
    </row>
    <row r="111" spans="1:2">
      <c r="A111" s="35">
        <f>COUNTIF($A$9:$A$83,24)</f>
        <v>0</v>
      </c>
      <c r="B111" s="35">
        <f t="shared" si="4"/>
        <v>0</v>
      </c>
    </row>
    <row r="112" spans="1:2">
      <c r="A112" s="35">
        <f>COUNTIF($A$9:$A$83,25)</f>
        <v>0</v>
      </c>
      <c r="B112" s="35">
        <f t="shared" si="4"/>
        <v>0</v>
      </c>
    </row>
    <row r="113" spans="1:2">
      <c r="A113" s="35">
        <f>COUNTIF($A$9:$A$83,26)</f>
        <v>0</v>
      </c>
      <c r="B113" s="35">
        <f t="shared" si="4"/>
        <v>0</v>
      </c>
    </row>
    <row r="114" spans="1:2">
      <c r="A114" s="35">
        <f>COUNTIF($A$9:$A$83,27)</f>
        <v>0</v>
      </c>
      <c r="B114" s="35">
        <f t="shared" si="4"/>
        <v>0</v>
      </c>
    </row>
    <row r="115" spans="1:2">
      <c r="A115" s="35">
        <f>COUNTIF($A$9:$A$83,28)</f>
        <v>0</v>
      </c>
      <c r="B115" s="35">
        <f t="shared" si="4"/>
        <v>0</v>
      </c>
    </row>
    <row r="116" spans="1:2">
      <c r="A116" s="35">
        <f>COUNTIF($A$9:$A$83,29)</f>
        <v>0</v>
      </c>
      <c r="B116" s="35">
        <f t="shared" si="4"/>
        <v>0</v>
      </c>
    </row>
    <row r="117" spans="1:2">
      <c r="A117" s="35">
        <f>COUNTIF($A$9:$A$83,30)</f>
        <v>0</v>
      </c>
      <c r="B117" s="35">
        <f t="shared" si="4"/>
        <v>0</v>
      </c>
    </row>
    <row r="118" spans="1:2">
      <c r="A118" s="35">
        <f>COUNTIF($A$9:$A$83,31)</f>
        <v>0</v>
      </c>
      <c r="B118" s="35">
        <f t="shared" si="4"/>
        <v>0</v>
      </c>
    </row>
    <row r="119" spans="1:2">
      <c r="B119" s="10">
        <f>SUM(B88:B118)</f>
        <v>0</v>
      </c>
    </row>
  </sheetData>
  <sheetProtection algorithmName="SHA-512" hashValue="cObXt06L/5uoiWeJ901In2PQt0bNwsPFkEbs01XWKtJEzbWe2DiWBgAyK0CDjZKUzd9z6TQjn0YZfXJ2QYSYyA==" saltValue="MyTy4yHZS5zRgVZ9Nmcq3g==" spinCount="100000" sheet="1" objects="1" scenarios="1"/>
  <mergeCells count="117">
    <mergeCell ref="A1:C1"/>
    <mergeCell ref="N1:O1"/>
    <mergeCell ref="P1:T1"/>
    <mergeCell ref="N2:O2"/>
    <mergeCell ref="P2:T2"/>
    <mergeCell ref="W2:AB2"/>
    <mergeCell ref="H4:I4"/>
    <mergeCell ref="J4:O4"/>
    <mergeCell ref="P4:Q4"/>
    <mergeCell ref="R4:S4"/>
    <mergeCell ref="X5:AB5"/>
    <mergeCell ref="C9:G9"/>
    <mergeCell ref="V9:W9"/>
    <mergeCell ref="Z9:AB9"/>
    <mergeCell ref="C10:G10"/>
    <mergeCell ref="W10:AB10"/>
    <mergeCell ref="C11:G11"/>
    <mergeCell ref="C12:G12"/>
    <mergeCell ref="C13:G13"/>
    <mergeCell ref="C14:G14"/>
    <mergeCell ref="C15:G15"/>
    <mergeCell ref="C16:G16"/>
    <mergeCell ref="C17:G17"/>
    <mergeCell ref="AD17:AI17"/>
    <mergeCell ref="AJ17:AK17"/>
    <mergeCell ref="AL17:AM17"/>
    <mergeCell ref="C18:G18"/>
    <mergeCell ref="C19:G19"/>
    <mergeCell ref="C20:G20"/>
    <mergeCell ref="C21:G21"/>
    <mergeCell ref="C22:G22"/>
    <mergeCell ref="C23:G23"/>
    <mergeCell ref="C24:G24"/>
    <mergeCell ref="C25:G25"/>
    <mergeCell ref="C26:G26"/>
    <mergeCell ref="C27:G27"/>
    <mergeCell ref="C28:G28"/>
    <mergeCell ref="C29:G29"/>
    <mergeCell ref="C30:G30"/>
    <mergeCell ref="C31:G31"/>
    <mergeCell ref="C32:G32"/>
    <mergeCell ref="W32:AB32"/>
    <mergeCell ref="C33:G33"/>
    <mergeCell ref="C34:G34"/>
    <mergeCell ref="C35:G35"/>
    <mergeCell ref="C36:G36"/>
    <mergeCell ref="C37:G37"/>
    <mergeCell ref="C38:G38"/>
    <mergeCell ref="C39:G39"/>
    <mergeCell ref="C40:G40"/>
    <mergeCell ref="C41:G41"/>
    <mergeCell ref="C42:G42"/>
    <mergeCell ref="C43:G43"/>
    <mergeCell ref="C44:G44"/>
    <mergeCell ref="C45:G45"/>
    <mergeCell ref="C46:G46"/>
    <mergeCell ref="C47:G47"/>
    <mergeCell ref="W47:Y47"/>
    <mergeCell ref="C48:G48"/>
    <mergeCell ref="C49:G49"/>
    <mergeCell ref="C50:G50"/>
    <mergeCell ref="C51:G51"/>
    <mergeCell ref="C52:G52"/>
    <mergeCell ref="C53:G53"/>
    <mergeCell ref="C54:G54"/>
    <mergeCell ref="C55:G55"/>
    <mergeCell ref="C56:G56"/>
    <mergeCell ref="C57:G57"/>
    <mergeCell ref="C58:G58"/>
    <mergeCell ref="C59:G59"/>
    <mergeCell ref="C60:G60"/>
    <mergeCell ref="C61:G61"/>
    <mergeCell ref="C62:G62"/>
    <mergeCell ref="C63:G63"/>
    <mergeCell ref="C64:G64"/>
    <mergeCell ref="C65:G65"/>
    <mergeCell ref="C66:G66"/>
    <mergeCell ref="C67:G67"/>
    <mergeCell ref="C68:G68"/>
    <mergeCell ref="C69:G69"/>
    <mergeCell ref="C70:G70"/>
    <mergeCell ref="C71:G71"/>
    <mergeCell ref="C72:G72"/>
    <mergeCell ref="C73:G73"/>
    <mergeCell ref="C74:G74"/>
    <mergeCell ref="C75:G75"/>
    <mergeCell ref="C76:G76"/>
    <mergeCell ref="C77:G77"/>
    <mergeCell ref="C78:G78"/>
    <mergeCell ref="C79:G79"/>
    <mergeCell ref="C80:G80"/>
    <mergeCell ref="C81:G81"/>
    <mergeCell ref="C82:G82"/>
    <mergeCell ref="C83:G83"/>
    <mergeCell ref="A84:G84"/>
    <mergeCell ref="A4:B8"/>
    <mergeCell ref="C4:G8"/>
    <mergeCell ref="T4:T7"/>
    <mergeCell ref="H5:H7"/>
    <mergeCell ref="I5:I7"/>
    <mergeCell ref="J5:J7"/>
    <mergeCell ref="K5:K7"/>
    <mergeCell ref="L5:L7"/>
    <mergeCell ref="M5:M7"/>
    <mergeCell ref="N5:N7"/>
    <mergeCell ref="O5:O7"/>
    <mergeCell ref="P5:P7"/>
    <mergeCell ref="Q5:Q7"/>
    <mergeCell ref="R5:R7"/>
    <mergeCell ref="S5:S7"/>
    <mergeCell ref="Y6:AB7"/>
    <mergeCell ref="X27:X31"/>
    <mergeCell ref="W33:X38"/>
    <mergeCell ref="W40:X41"/>
    <mergeCell ref="W43:X44"/>
    <mergeCell ref="W12:W31"/>
    <mergeCell ref="X12:X26"/>
  </mergeCells>
  <phoneticPr fontId="1"/>
  <conditionalFormatting sqref="T84">
    <cfRule type="cellIs" dxfId="160" priority="26" stopIfTrue="1" operator="greaterThan">
      <formula>30</formula>
    </cfRule>
  </conditionalFormatting>
  <conditionalFormatting sqref="H84">
    <cfRule type="cellIs" dxfId="159" priority="27" stopIfTrue="1" operator="notEqual">
      <formula>$I$84</formula>
    </cfRule>
  </conditionalFormatting>
  <conditionalFormatting sqref="I84">
    <cfRule type="cellIs" dxfId="158" priority="28" stopIfTrue="1" operator="notEqual">
      <formula>$H$84</formula>
    </cfRule>
  </conditionalFormatting>
  <conditionalFormatting sqref="X49:X78">
    <cfRule type="cellIs" dxfId="157" priority="20" operator="between">
      <formula>2</formula>
      <formula>6</formula>
    </cfRule>
    <cfRule type="cellIs" dxfId="156" priority="21" operator="equal">
      <formula>1</formula>
    </cfRule>
    <cfRule type="cellIs" dxfId="155" priority="22" operator="equal">
      <formula>7</formula>
    </cfRule>
  </conditionalFormatting>
  <conditionalFormatting sqref="B9:B83">
    <cfRule type="cellIs" dxfId="154" priority="17" operator="between">
      <formula>2</formula>
      <formula>6</formula>
    </cfRule>
    <cfRule type="cellIs" dxfId="153" priority="18" operator="equal">
      <formula>1</formula>
    </cfRule>
    <cfRule type="cellIs" dxfId="152" priority="19" operator="equal">
      <formula>7</formula>
    </cfRule>
  </conditionalFormatting>
  <conditionalFormatting sqref="A9:A83">
    <cfRule type="expression" dxfId="151" priority="9">
      <formula>A9&lt;&gt;""</formula>
    </cfRule>
  </conditionalFormatting>
  <conditionalFormatting sqref="C9:G11 C13:G83">
    <cfRule type="expression" dxfId="150" priority="8">
      <formula>C9&lt;&gt;""</formula>
    </cfRule>
  </conditionalFormatting>
  <conditionalFormatting sqref="H9:H11 H13:H83">
    <cfRule type="expression" dxfId="149" priority="7">
      <formula>H9&lt;&gt;""</formula>
    </cfRule>
  </conditionalFormatting>
  <conditionalFormatting sqref="I9:I11 I13:I83">
    <cfRule type="expression" dxfId="148" priority="6">
      <formula>I9&lt;&gt;""</formula>
    </cfRule>
  </conditionalFormatting>
  <conditionalFormatting sqref="J9:T11 J13:T83">
    <cfRule type="expression" dxfId="147" priority="5">
      <formula>J9&lt;&gt;""</formula>
    </cfRule>
  </conditionalFormatting>
  <conditionalFormatting sqref="C12:G12">
    <cfRule type="expression" dxfId="146" priority="4">
      <formula>C12&lt;&gt;""</formula>
    </cfRule>
  </conditionalFormatting>
  <conditionalFormatting sqref="H12">
    <cfRule type="expression" dxfId="145" priority="3">
      <formula>H12&lt;&gt;""</formula>
    </cfRule>
  </conditionalFormatting>
  <conditionalFormatting sqref="I12">
    <cfRule type="expression" dxfId="144" priority="2">
      <formula>I12&lt;&gt;""</formula>
    </cfRule>
  </conditionalFormatting>
  <conditionalFormatting sqref="J12:T12">
    <cfRule type="expression" dxfId="143" priority="1">
      <formula>J12&lt;&gt;""</formula>
    </cfRule>
  </conditionalFormatting>
  <dataValidations count="8">
    <dataValidation type="list" allowBlank="1" showDropDown="0" showInputMessage="1" showErrorMessage="1" errorTitle="入力した値が違います！" error="内容別は１～１４までの値です。_x000a_それ以外は入力できませんのでご確認ください。_x000a_" sqref="H9:H83">
      <formula1>"1,2,3,4,5,6,7,8,9,10,11,12,13,14"</formula1>
    </dataValidation>
    <dataValidation type="whole" allowBlank="1" showDropDown="0" showInputMessage="1" showErrorMessage="1" errorTitle="入力した値が違います！" error="分野別は１６～１９までの値です。_x000a_それ以外は入力できませんのでご確認ください。" sqref="I85">
      <formula1>16</formula1>
      <formula2>19</formula2>
    </dataValidation>
    <dataValidation type="whole" allowBlank="1" showDropDown="0" showInputMessage="1" showErrorMessage="1" sqref="J85:S85 H84:S84 J9:S83">
      <formula1>1</formula1>
      <formula2>100</formula2>
    </dataValidation>
    <dataValidation type="whole" errorStyle="warning" operator="notEqual" allowBlank="1" showDropDown="0" showInputMessage="1" showErrorMessage="1" errorTitle="合計件数が一致しません！" error="内容別合計（１５）と分野別合計（２０）の値が同じになるように、左の表を入力し直してください。" sqref="AA31">
      <formula1>AA26</formula1>
    </dataValidation>
    <dataValidation type="list" allowBlank="1" showDropDown="0" showInputMessage="1" showErrorMessage="1" sqref="A9:A83">
      <formula1>$W$49:$W$78</formula1>
    </dataValidation>
    <dataValidation type="list" allowBlank="1" showDropDown="0" showInputMessage="1" showErrorMessage="1" sqref="I9:I83">
      <formula1>"16,17,18,19"</formula1>
    </dataValidation>
    <dataValidation type="list" allowBlank="1" showDropDown="0" showInputMessage="1" showErrorMessage="1" sqref="T9:T83">
      <formula1>"○,,"</formula1>
    </dataValidation>
    <dataValidation allowBlank="1" showDropDown="0" showInputMessage="0" showErrorMessage="1" sqref="H3"/>
  </dataValidations>
  <printOptions horizontalCentered="1"/>
  <pageMargins left="0.27559055118110237" right="0.15748031496062992" top="0.78740157480314965" bottom="0.19685039370078741" header="0.59055118110236227" footer="0.19685039370078741"/>
  <pageSetup paperSize="9" scale="60" fitToWidth="1" fitToHeight="0" orientation="landscape" usePrinterDefaults="1" r:id="rId1"/>
  <headerFooter alignWithMargins="0"/>
  <rowBreaks count="1" manualBreakCount="1">
    <brk id="46" max="2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6"/>
  <dimension ref="A1:AQ119"/>
  <sheetViews>
    <sheetView showZeros="0" view="pageBreakPreview" zoomScale="85" zoomScaleNormal="75" zoomScaleSheetLayoutView="85" workbookViewId="0">
      <pane xSplit="2" ySplit="8" topLeftCell="C9" activePane="bottomRight" state="frozen"/>
      <selection pane="topRight"/>
      <selection pane="bottomLeft"/>
      <selection pane="bottomRight" activeCell="P2" sqref="P2:T2"/>
    </sheetView>
  </sheetViews>
  <sheetFormatPr defaultColWidth="9" defaultRowHeight="13.5"/>
  <cols>
    <col min="1" max="2" width="3.5" style="10" customWidth="1"/>
    <col min="3" max="3" width="5.625" style="11" customWidth="1"/>
    <col min="4" max="4" width="4.125" style="10" bestFit="1" customWidth="1"/>
    <col min="5" max="5" width="6.875" style="11" customWidth="1"/>
    <col min="6" max="6" width="8.125" style="10" bestFit="1" customWidth="1"/>
    <col min="7" max="7" width="60" style="10" customWidth="1"/>
    <col min="8" max="20" width="6.125" style="10" customWidth="1"/>
    <col min="21" max="24" width="3.375" style="12" customWidth="1"/>
    <col min="25" max="25" width="16.625" style="13" customWidth="1"/>
    <col min="26" max="26" width="3.375" style="10" customWidth="1"/>
    <col min="27" max="27" width="3.375" style="11" customWidth="1"/>
    <col min="28" max="28" width="3.375" style="13" customWidth="1"/>
    <col min="29" max="29" width="9" style="10"/>
    <col min="30" max="43" width="4.625" style="10" customWidth="1"/>
    <col min="44" max="16384" width="9" style="10"/>
  </cols>
  <sheetData>
    <row r="1" spans="1:43" ht="21" customHeight="1">
      <c r="A1" s="24">
        <f>'4月'!$A$1</f>
        <v>2025</v>
      </c>
      <c r="B1" s="24"/>
      <c r="C1" s="24"/>
      <c r="D1" s="57" t="s">
        <v>109</v>
      </c>
      <c r="E1" s="67">
        <v>5</v>
      </c>
      <c r="F1" s="57" t="s">
        <v>112</v>
      </c>
      <c r="G1" s="68" t="s">
        <v>155</v>
      </c>
      <c r="N1" s="117" t="s">
        <v>43</v>
      </c>
      <c r="O1" s="118"/>
      <c r="P1" s="118">
        <f>総合計!L3</f>
        <v>0</v>
      </c>
      <c r="Q1" s="118"/>
      <c r="R1" s="118"/>
      <c r="S1" s="118"/>
      <c r="T1" s="155"/>
      <c r="W1" s="173" t="s">
        <v>192</v>
      </c>
      <c r="Z1" s="237"/>
      <c r="AA1" s="237"/>
      <c r="AB1" s="237"/>
    </row>
    <row r="2" spans="1:43" ht="21.75" customHeight="1">
      <c r="A2" s="25" t="str">
        <f>IF(B119&lt;&gt;T84,"報告日数（A列）と活動日数（T列）が一致していません。活動日数（T列）は一日に一つだけ【〇】を入力してください。","")</f>
        <v/>
      </c>
      <c r="B2" s="36"/>
      <c r="C2" s="46"/>
      <c r="G2" s="69"/>
      <c r="H2" s="72"/>
      <c r="I2" s="72"/>
      <c r="N2" s="95" t="s">
        <v>85</v>
      </c>
      <c r="O2" s="37"/>
      <c r="P2" s="37">
        <f>総合計!L5</f>
        <v>0</v>
      </c>
      <c r="Q2" s="37"/>
      <c r="R2" s="37"/>
      <c r="S2" s="37"/>
      <c r="T2" s="156"/>
      <c r="W2" s="174">
        <f>総合計!L2</f>
        <v>0</v>
      </c>
      <c r="X2" s="196"/>
      <c r="Y2" s="196"/>
      <c r="Z2" s="196"/>
      <c r="AA2" s="196"/>
      <c r="AB2" s="255"/>
    </row>
    <row r="3" spans="1:43" ht="15" customHeight="1">
      <c r="A3" s="26"/>
      <c r="B3" s="37"/>
      <c r="C3" s="47"/>
      <c r="D3" s="58"/>
      <c r="E3" s="47"/>
      <c r="F3" s="58"/>
      <c r="G3" s="37"/>
      <c r="H3" s="84" t="str">
        <f>IF(H84=I84,"","※↓「内容」↓「分野」の件数が一致するように入力してください。")</f>
        <v/>
      </c>
      <c r="T3" s="157" t="str">
        <f>IF(T84&gt;31,"活動日数が今月の日数を越えないように訂正してください。","")</f>
        <v/>
      </c>
      <c r="V3" s="169"/>
      <c r="Z3" s="532"/>
      <c r="AA3" s="532"/>
      <c r="AB3" s="532"/>
    </row>
    <row r="4" spans="1:43" ht="16.5" customHeight="1">
      <c r="A4" s="27" t="s">
        <v>13</v>
      </c>
      <c r="B4" s="38"/>
      <c r="C4" s="48" t="s">
        <v>70</v>
      </c>
      <c r="D4" s="59"/>
      <c r="E4" s="59"/>
      <c r="F4" s="59"/>
      <c r="G4" s="59"/>
      <c r="H4" s="73" t="s">
        <v>463</v>
      </c>
      <c r="I4" s="85"/>
      <c r="J4" s="96" t="s">
        <v>431</v>
      </c>
      <c r="K4" s="105"/>
      <c r="L4" s="105"/>
      <c r="M4" s="105"/>
      <c r="N4" s="105"/>
      <c r="O4" s="119"/>
      <c r="P4" s="126" t="s">
        <v>48</v>
      </c>
      <c r="Q4" s="133"/>
      <c r="R4" s="140" t="s">
        <v>57</v>
      </c>
      <c r="S4" s="147"/>
      <c r="T4" s="517" t="s">
        <v>93</v>
      </c>
      <c r="V4" s="170"/>
      <c r="W4" s="175" t="s">
        <v>71</v>
      </c>
      <c r="X4" s="197"/>
      <c r="Y4" s="215"/>
      <c r="Z4" s="118"/>
      <c r="AA4" s="248"/>
      <c r="AB4" s="256"/>
    </row>
    <row r="5" spans="1:43" ht="30.75" customHeight="1">
      <c r="A5" s="28"/>
      <c r="B5" s="39"/>
      <c r="C5" s="49"/>
      <c r="D5" s="60"/>
      <c r="E5" s="60"/>
      <c r="F5" s="60"/>
      <c r="G5" s="60"/>
      <c r="H5" s="74" t="s">
        <v>157</v>
      </c>
      <c r="I5" s="86" t="s">
        <v>159</v>
      </c>
      <c r="J5" s="97" t="s">
        <v>12</v>
      </c>
      <c r="K5" s="106" t="s">
        <v>35</v>
      </c>
      <c r="L5" s="106" t="s">
        <v>91</v>
      </c>
      <c r="M5" s="114" t="s">
        <v>55</v>
      </c>
      <c r="N5" s="106" t="s">
        <v>171</v>
      </c>
      <c r="O5" s="120" t="s">
        <v>86</v>
      </c>
      <c r="P5" s="127" t="s">
        <v>89</v>
      </c>
      <c r="Q5" s="134" t="s">
        <v>66</v>
      </c>
      <c r="R5" s="141" t="s">
        <v>84</v>
      </c>
      <c r="S5" s="148" t="s">
        <v>90</v>
      </c>
      <c r="T5" s="518"/>
      <c r="V5" s="170"/>
      <c r="W5" s="167"/>
      <c r="X5" s="198">
        <f>総合計!L3</f>
        <v>0</v>
      </c>
      <c r="Y5" s="198"/>
      <c r="Z5" s="198"/>
      <c r="AA5" s="198"/>
      <c r="AB5" s="257"/>
    </row>
    <row r="6" spans="1:43" ht="18" customHeight="1">
      <c r="A6" s="28"/>
      <c r="B6" s="39"/>
      <c r="C6" s="49"/>
      <c r="D6" s="60"/>
      <c r="E6" s="60"/>
      <c r="F6" s="60"/>
      <c r="G6" s="60"/>
      <c r="H6" s="75"/>
      <c r="I6" s="87"/>
      <c r="J6" s="98"/>
      <c r="K6" s="107"/>
      <c r="L6" s="107"/>
      <c r="M6" s="115"/>
      <c r="N6" s="107"/>
      <c r="O6" s="121"/>
      <c r="P6" s="128"/>
      <c r="Q6" s="135"/>
      <c r="R6" s="142"/>
      <c r="S6" s="149"/>
      <c r="T6" s="519"/>
      <c r="U6" s="166"/>
      <c r="V6" s="170"/>
      <c r="W6" s="176" t="s">
        <v>95</v>
      </c>
      <c r="Y6" s="198">
        <f>総合計!L5</f>
        <v>0</v>
      </c>
      <c r="Z6" s="198"/>
      <c r="AA6" s="198"/>
      <c r="AB6" s="257"/>
    </row>
    <row r="7" spans="1:43" ht="18" customHeight="1">
      <c r="A7" s="28"/>
      <c r="B7" s="39"/>
      <c r="C7" s="49"/>
      <c r="D7" s="60"/>
      <c r="E7" s="60"/>
      <c r="F7" s="60"/>
      <c r="G7" s="60"/>
      <c r="H7" s="75"/>
      <c r="I7" s="87"/>
      <c r="J7" s="98"/>
      <c r="K7" s="107"/>
      <c r="L7" s="107"/>
      <c r="M7" s="115"/>
      <c r="N7" s="107"/>
      <c r="O7" s="121"/>
      <c r="P7" s="128"/>
      <c r="Q7" s="135"/>
      <c r="R7" s="142"/>
      <c r="S7" s="149"/>
      <c r="T7" s="519"/>
      <c r="U7" s="167"/>
      <c r="V7" s="170"/>
      <c r="W7" s="177"/>
      <c r="X7" s="199"/>
      <c r="Y7" s="216"/>
      <c r="Z7" s="216"/>
      <c r="AA7" s="216"/>
      <c r="AB7" s="258"/>
    </row>
    <row r="8" spans="1:43" ht="18" customHeight="1">
      <c r="A8" s="29"/>
      <c r="B8" s="40"/>
      <c r="C8" s="50"/>
      <c r="D8" s="61"/>
      <c r="E8" s="61"/>
      <c r="F8" s="61"/>
      <c r="G8" s="61"/>
      <c r="H8" s="76" t="s">
        <v>74</v>
      </c>
      <c r="I8" s="88" t="s">
        <v>29</v>
      </c>
      <c r="J8" s="99" t="s">
        <v>76</v>
      </c>
      <c r="K8" s="108" t="s">
        <v>78</v>
      </c>
      <c r="L8" s="108" t="s">
        <v>62</v>
      </c>
      <c r="M8" s="108" t="s">
        <v>79</v>
      </c>
      <c r="N8" s="108" t="s">
        <v>69</v>
      </c>
      <c r="O8" s="122" t="s">
        <v>73</v>
      </c>
      <c r="P8" s="129" t="s">
        <v>16</v>
      </c>
      <c r="Q8" s="136" t="s">
        <v>80</v>
      </c>
      <c r="R8" s="143" t="s">
        <v>41</v>
      </c>
      <c r="S8" s="150" t="s">
        <v>67</v>
      </c>
      <c r="T8" s="520" t="s">
        <v>81</v>
      </c>
      <c r="U8" s="167"/>
      <c r="V8" s="170"/>
      <c r="Y8" s="217"/>
      <c r="Z8" s="217"/>
      <c r="AA8" s="217"/>
      <c r="AB8" s="217"/>
      <c r="AD8" s="434" t="s">
        <v>427</v>
      </c>
    </row>
    <row r="9" spans="1:43" ht="18.600000000000001" customHeight="1">
      <c r="A9" s="527"/>
      <c r="B9" s="41" t="str">
        <f t="shared" ref="B9:B72" si="0">IF(A9&lt;&gt;"",WEEKDAY($A$1&amp;"/"&amp;$E$1&amp;"/"&amp;A9),"")</f>
        <v/>
      </c>
      <c r="C9" s="482"/>
      <c r="D9" s="485"/>
      <c r="E9" s="485"/>
      <c r="F9" s="485"/>
      <c r="G9" s="485"/>
      <c r="H9" s="490"/>
      <c r="I9" s="494"/>
      <c r="J9" s="497"/>
      <c r="K9" s="500"/>
      <c r="L9" s="500"/>
      <c r="M9" s="500"/>
      <c r="N9" s="500"/>
      <c r="O9" s="503"/>
      <c r="P9" s="506"/>
      <c r="Q9" s="509"/>
      <c r="R9" s="512"/>
      <c r="S9" s="515"/>
      <c r="T9" s="521"/>
      <c r="U9" s="167"/>
      <c r="V9" s="171">
        <f>A1</f>
        <v>2025</v>
      </c>
      <c r="W9" s="178"/>
      <c r="X9" s="200" t="s">
        <v>169</v>
      </c>
      <c r="Y9" s="218" t="s">
        <v>172</v>
      </c>
      <c r="Z9" s="179"/>
      <c r="AA9" s="179"/>
      <c r="AB9" s="179"/>
      <c r="AD9" s="434" t="s">
        <v>179</v>
      </c>
    </row>
    <row r="10" spans="1:43" ht="18.600000000000001" customHeight="1">
      <c r="A10" s="528"/>
      <c r="B10" s="42" t="str">
        <f t="shared" si="0"/>
        <v/>
      </c>
      <c r="C10" s="483"/>
      <c r="D10" s="530"/>
      <c r="E10" s="530"/>
      <c r="F10" s="530"/>
      <c r="G10" s="530"/>
      <c r="H10" s="490"/>
      <c r="I10" s="494"/>
      <c r="J10" s="498"/>
      <c r="K10" s="500"/>
      <c r="L10" s="500"/>
      <c r="M10" s="500"/>
      <c r="N10" s="500"/>
      <c r="O10" s="503"/>
      <c r="P10" s="506"/>
      <c r="Q10" s="509"/>
      <c r="R10" s="512"/>
      <c r="S10" s="515"/>
      <c r="T10" s="521"/>
      <c r="U10" s="167"/>
      <c r="V10" s="172"/>
      <c r="W10" s="179" t="s">
        <v>151</v>
      </c>
      <c r="X10" s="179"/>
      <c r="Y10" s="179"/>
      <c r="Z10" s="179"/>
      <c r="AA10" s="179"/>
      <c r="AB10" s="179"/>
      <c r="AD10" s="434"/>
    </row>
    <row r="11" spans="1:43" ht="18.600000000000001" customHeight="1">
      <c r="A11" s="528"/>
      <c r="B11" s="42" t="str">
        <f t="shared" si="0"/>
        <v/>
      </c>
      <c r="C11" s="483"/>
      <c r="D11" s="530"/>
      <c r="E11" s="530"/>
      <c r="F11" s="530"/>
      <c r="G11" s="530"/>
      <c r="H11" s="490"/>
      <c r="I11" s="494"/>
      <c r="J11" s="497"/>
      <c r="K11" s="500"/>
      <c r="L11" s="500"/>
      <c r="M11" s="500"/>
      <c r="N11" s="500"/>
      <c r="O11" s="503"/>
      <c r="P11" s="506"/>
      <c r="Q11" s="509"/>
      <c r="R11" s="512"/>
      <c r="S11" s="515"/>
      <c r="T11" s="521"/>
      <c r="U11" s="167"/>
      <c r="V11" s="170"/>
      <c r="W11" s="3"/>
      <c r="X11" s="201"/>
      <c r="Y11" s="201"/>
      <c r="Z11" s="201"/>
      <c r="AA11" s="201"/>
      <c r="AB11" s="201"/>
      <c r="AD11" s="434" t="s">
        <v>464</v>
      </c>
    </row>
    <row r="12" spans="1:43" ht="18.600000000000001" customHeight="1">
      <c r="A12" s="528"/>
      <c r="B12" s="42" t="str">
        <f t="shared" si="0"/>
        <v/>
      </c>
      <c r="C12" s="483"/>
      <c r="D12" s="530"/>
      <c r="E12" s="530"/>
      <c r="F12" s="530"/>
      <c r="G12" s="530"/>
      <c r="H12" s="490"/>
      <c r="I12" s="494"/>
      <c r="J12" s="498"/>
      <c r="K12" s="500"/>
      <c r="L12" s="500"/>
      <c r="M12" s="500"/>
      <c r="N12" s="500"/>
      <c r="O12" s="503"/>
      <c r="P12" s="506"/>
      <c r="Q12" s="509"/>
      <c r="R12" s="512"/>
      <c r="S12" s="515"/>
      <c r="T12" s="521"/>
      <c r="U12" s="167"/>
      <c r="V12" s="170"/>
      <c r="W12" s="180" t="s">
        <v>68</v>
      </c>
      <c r="X12" s="202" t="s">
        <v>50</v>
      </c>
      <c r="Y12" s="219" t="s">
        <v>7</v>
      </c>
      <c r="Z12" s="239" t="s">
        <v>76</v>
      </c>
      <c r="AA12" s="249">
        <f>COUNTIF($H$9:$H$83,1)</f>
        <v>0</v>
      </c>
      <c r="AB12" s="259" t="s">
        <v>6</v>
      </c>
      <c r="AD12" s="523" t="s">
        <v>76</v>
      </c>
      <c r="AE12" s="523" t="s">
        <v>78</v>
      </c>
      <c r="AF12" s="523" t="s">
        <v>62</v>
      </c>
      <c r="AG12" s="523" t="s">
        <v>79</v>
      </c>
      <c r="AH12" s="523" t="s">
        <v>69</v>
      </c>
      <c r="AI12" s="523" t="s">
        <v>73</v>
      </c>
      <c r="AJ12" s="523" t="s">
        <v>16</v>
      </c>
      <c r="AK12" s="523" t="s">
        <v>80</v>
      </c>
      <c r="AL12" s="523" t="s">
        <v>41</v>
      </c>
      <c r="AM12" s="523" t="s">
        <v>67</v>
      </c>
      <c r="AN12" s="523" t="s">
        <v>81</v>
      </c>
      <c r="AO12" s="523" t="s">
        <v>114</v>
      </c>
      <c r="AP12" s="523" t="s">
        <v>115</v>
      </c>
      <c r="AQ12" s="523" t="s">
        <v>116</v>
      </c>
    </row>
    <row r="13" spans="1:43" ht="18.600000000000001" customHeight="1">
      <c r="A13" s="528"/>
      <c r="B13" s="42" t="str">
        <f t="shared" si="0"/>
        <v/>
      </c>
      <c r="C13" s="483"/>
      <c r="D13" s="530"/>
      <c r="E13" s="530"/>
      <c r="F13" s="530"/>
      <c r="G13" s="530"/>
      <c r="H13" s="490"/>
      <c r="I13" s="494"/>
      <c r="J13" s="497"/>
      <c r="K13" s="500"/>
      <c r="L13" s="500"/>
      <c r="M13" s="500"/>
      <c r="N13" s="500"/>
      <c r="O13" s="503"/>
      <c r="P13" s="506"/>
      <c r="Q13" s="509"/>
      <c r="R13" s="512"/>
      <c r="S13" s="515"/>
      <c r="T13" s="521"/>
      <c r="U13" s="167"/>
      <c r="V13" s="170"/>
      <c r="W13" s="181"/>
      <c r="X13" s="203"/>
      <c r="Y13" s="220" t="s">
        <v>9</v>
      </c>
      <c r="Z13" s="240" t="s">
        <v>78</v>
      </c>
      <c r="AA13" s="250">
        <f>COUNTIF($H$9:$H$83,2)</f>
        <v>0</v>
      </c>
      <c r="AB13" s="260"/>
      <c r="AD13" s="35">
        <f>AA12</f>
        <v>0</v>
      </c>
      <c r="AE13" s="35">
        <f>AA13</f>
        <v>0</v>
      </c>
      <c r="AF13" s="35">
        <f>AA14</f>
        <v>0</v>
      </c>
      <c r="AG13" s="35">
        <f>AA15</f>
        <v>0</v>
      </c>
      <c r="AH13" s="35">
        <f>AA16</f>
        <v>0</v>
      </c>
      <c r="AI13" s="35">
        <f>AA17</f>
        <v>0</v>
      </c>
      <c r="AJ13" s="35">
        <f>AA18</f>
        <v>0</v>
      </c>
      <c r="AK13" s="35">
        <f>AA19</f>
        <v>0</v>
      </c>
      <c r="AL13" s="35">
        <f>AA20</f>
        <v>0</v>
      </c>
      <c r="AM13" s="35">
        <f>AA21</f>
        <v>0</v>
      </c>
      <c r="AN13" s="35">
        <f>AA22</f>
        <v>0</v>
      </c>
      <c r="AO13" s="35">
        <f>AA23</f>
        <v>0</v>
      </c>
      <c r="AP13" s="35">
        <f>AA24</f>
        <v>0</v>
      </c>
      <c r="AQ13" s="35">
        <f>AA25</f>
        <v>0</v>
      </c>
    </row>
    <row r="14" spans="1:43" ht="18.600000000000001" customHeight="1">
      <c r="A14" s="528"/>
      <c r="B14" s="42" t="str">
        <f t="shared" si="0"/>
        <v/>
      </c>
      <c r="C14" s="483"/>
      <c r="D14" s="530"/>
      <c r="E14" s="530"/>
      <c r="F14" s="530"/>
      <c r="G14" s="530"/>
      <c r="H14" s="490"/>
      <c r="I14" s="494"/>
      <c r="J14" s="498"/>
      <c r="K14" s="500"/>
      <c r="L14" s="500"/>
      <c r="M14" s="500"/>
      <c r="N14" s="500"/>
      <c r="O14" s="503"/>
      <c r="P14" s="506"/>
      <c r="Q14" s="509"/>
      <c r="R14" s="512"/>
      <c r="S14" s="515"/>
      <c r="T14" s="521"/>
      <c r="U14" s="167"/>
      <c r="V14" s="170"/>
      <c r="W14" s="181"/>
      <c r="X14" s="203"/>
      <c r="Y14" s="220" t="s">
        <v>10</v>
      </c>
      <c r="Z14" s="240" t="s">
        <v>62</v>
      </c>
      <c r="AA14" s="250">
        <f>COUNTIF($H$9:$H$83,3)</f>
        <v>0</v>
      </c>
      <c r="AB14" s="260"/>
      <c r="AD14" s="434" t="s">
        <v>75</v>
      </c>
    </row>
    <row r="15" spans="1:43" ht="18.600000000000001" customHeight="1">
      <c r="A15" s="528"/>
      <c r="B15" s="42" t="str">
        <f t="shared" si="0"/>
        <v/>
      </c>
      <c r="C15" s="483"/>
      <c r="D15" s="530"/>
      <c r="E15" s="530"/>
      <c r="F15" s="530"/>
      <c r="G15" s="530"/>
      <c r="H15" s="490"/>
      <c r="I15" s="494"/>
      <c r="J15" s="497"/>
      <c r="K15" s="500"/>
      <c r="L15" s="500"/>
      <c r="M15" s="500"/>
      <c r="N15" s="500"/>
      <c r="O15" s="503"/>
      <c r="P15" s="506"/>
      <c r="Q15" s="509"/>
      <c r="R15" s="512"/>
      <c r="S15" s="515"/>
      <c r="T15" s="521"/>
      <c r="U15" s="167"/>
      <c r="V15" s="170"/>
      <c r="W15" s="181"/>
      <c r="X15" s="203"/>
      <c r="Y15" s="221" t="s">
        <v>19</v>
      </c>
      <c r="Z15" s="240" t="s">
        <v>79</v>
      </c>
      <c r="AA15" s="250">
        <f>COUNTIF($H$9:$H$83,4)</f>
        <v>0</v>
      </c>
      <c r="AB15" s="260"/>
      <c r="AD15" s="523" t="s">
        <v>120</v>
      </c>
      <c r="AE15" s="523" t="s">
        <v>121</v>
      </c>
      <c r="AF15" s="523" t="s">
        <v>122</v>
      </c>
      <c r="AG15" s="523" t="s">
        <v>124</v>
      </c>
      <c r="AH15" s="525"/>
    </row>
    <row r="16" spans="1:43" ht="18.600000000000001" customHeight="1">
      <c r="A16" s="528"/>
      <c r="B16" s="42" t="str">
        <f t="shared" si="0"/>
        <v/>
      </c>
      <c r="C16" s="483"/>
      <c r="D16" s="530"/>
      <c r="E16" s="530"/>
      <c r="F16" s="530"/>
      <c r="G16" s="530"/>
      <c r="H16" s="490"/>
      <c r="I16" s="494"/>
      <c r="J16" s="498"/>
      <c r="K16" s="500"/>
      <c r="L16" s="500"/>
      <c r="M16" s="500"/>
      <c r="N16" s="500"/>
      <c r="O16" s="503"/>
      <c r="P16" s="506"/>
      <c r="Q16" s="509"/>
      <c r="R16" s="512"/>
      <c r="S16" s="515"/>
      <c r="T16" s="521"/>
      <c r="U16" s="167"/>
      <c r="V16" s="170"/>
      <c r="W16" s="181"/>
      <c r="X16" s="203"/>
      <c r="Y16" s="221" t="s">
        <v>21</v>
      </c>
      <c r="Z16" s="240" t="s">
        <v>69</v>
      </c>
      <c r="AA16" s="250">
        <f>COUNTIF($H$9:$H$83,5)</f>
        <v>0</v>
      </c>
      <c r="AB16" s="260"/>
      <c r="AD16" s="35">
        <f>AA27</f>
        <v>0</v>
      </c>
      <c r="AE16" s="35">
        <f>AA28</f>
        <v>0</v>
      </c>
      <c r="AF16" s="35">
        <f>AA29</f>
        <v>0</v>
      </c>
      <c r="AG16" s="35">
        <f>AA30</f>
        <v>0</v>
      </c>
      <c r="AH16" s="423"/>
    </row>
    <row r="17" spans="1:40" ht="18.600000000000001" customHeight="1">
      <c r="A17" s="528"/>
      <c r="B17" s="42" t="str">
        <f t="shared" si="0"/>
        <v/>
      </c>
      <c r="C17" s="483"/>
      <c r="D17" s="530"/>
      <c r="E17" s="530"/>
      <c r="F17" s="530"/>
      <c r="G17" s="530"/>
      <c r="H17" s="490"/>
      <c r="I17" s="494"/>
      <c r="J17" s="497"/>
      <c r="K17" s="500"/>
      <c r="L17" s="500"/>
      <c r="M17" s="500"/>
      <c r="N17" s="500"/>
      <c r="O17" s="503"/>
      <c r="P17" s="506"/>
      <c r="Q17" s="509"/>
      <c r="R17" s="512"/>
      <c r="S17" s="515"/>
      <c r="T17" s="521"/>
      <c r="U17" s="167"/>
      <c r="V17" s="170"/>
      <c r="W17" s="181"/>
      <c r="X17" s="203"/>
      <c r="Y17" s="222" t="s">
        <v>98</v>
      </c>
      <c r="Z17" s="240" t="s">
        <v>73</v>
      </c>
      <c r="AA17" s="250">
        <f>COUNTIF($H$9:$H$83,6)</f>
        <v>0</v>
      </c>
      <c r="AB17" s="260"/>
      <c r="AD17" s="524" t="s">
        <v>465</v>
      </c>
      <c r="AE17" s="524"/>
      <c r="AF17" s="524"/>
      <c r="AG17" s="524"/>
      <c r="AH17" s="524"/>
      <c r="AI17" s="524"/>
      <c r="AJ17" s="526" t="s">
        <v>48</v>
      </c>
      <c r="AK17" s="526"/>
      <c r="AL17" s="526" t="s">
        <v>428</v>
      </c>
      <c r="AM17" s="526"/>
      <c r="AN17" s="434" t="s">
        <v>227</v>
      </c>
    </row>
    <row r="18" spans="1:40" ht="18.600000000000001" customHeight="1">
      <c r="A18" s="528"/>
      <c r="B18" s="42" t="str">
        <f t="shared" si="0"/>
        <v/>
      </c>
      <c r="C18" s="483"/>
      <c r="D18" s="530"/>
      <c r="E18" s="530"/>
      <c r="F18" s="530"/>
      <c r="G18" s="530"/>
      <c r="H18" s="490"/>
      <c r="I18" s="494"/>
      <c r="J18" s="497"/>
      <c r="K18" s="500"/>
      <c r="L18" s="500"/>
      <c r="M18" s="500"/>
      <c r="N18" s="500"/>
      <c r="O18" s="503"/>
      <c r="P18" s="506"/>
      <c r="Q18" s="509"/>
      <c r="R18" s="512"/>
      <c r="S18" s="515"/>
      <c r="T18" s="521"/>
      <c r="U18" s="167"/>
      <c r="V18" s="170"/>
      <c r="W18" s="181"/>
      <c r="X18" s="203"/>
      <c r="Y18" s="220" t="s">
        <v>2</v>
      </c>
      <c r="Z18" s="240" t="s">
        <v>16</v>
      </c>
      <c r="AA18" s="250">
        <f>COUNTIF($H$9:$H$83,7)</f>
        <v>0</v>
      </c>
      <c r="AB18" s="260"/>
      <c r="AD18" s="523" t="s">
        <v>76</v>
      </c>
      <c r="AE18" s="523" t="s">
        <v>78</v>
      </c>
      <c r="AF18" s="523" t="s">
        <v>62</v>
      </c>
      <c r="AG18" s="523" t="s">
        <v>79</v>
      </c>
      <c r="AH18" s="523" t="s">
        <v>69</v>
      </c>
      <c r="AI18" s="523" t="s">
        <v>73</v>
      </c>
      <c r="AJ18" s="523" t="s">
        <v>16</v>
      </c>
      <c r="AK18" s="523" t="s">
        <v>80</v>
      </c>
      <c r="AL18" s="523" t="s">
        <v>41</v>
      </c>
      <c r="AM18" s="523" t="s">
        <v>67</v>
      </c>
      <c r="AN18" s="523" t="s">
        <v>81</v>
      </c>
    </row>
    <row r="19" spans="1:40" ht="18.600000000000001" customHeight="1">
      <c r="A19" s="528"/>
      <c r="B19" s="42" t="str">
        <f t="shared" si="0"/>
        <v/>
      </c>
      <c r="C19" s="483"/>
      <c r="D19" s="530"/>
      <c r="E19" s="530"/>
      <c r="F19" s="530"/>
      <c r="G19" s="530"/>
      <c r="H19" s="491"/>
      <c r="I19" s="495"/>
      <c r="J19" s="498"/>
      <c r="K19" s="501"/>
      <c r="L19" s="501"/>
      <c r="M19" s="501"/>
      <c r="N19" s="501"/>
      <c r="O19" s="503"/>
      <c r="P19" s="506"/>
      <c r="Q19" s="509"/>
      <c r="R19" s="512"/>
      <c r="S19" s="515"/>
      <c r="T19" s="521"/>
      <c r="U19" s="167"/>
      <c r="V19" s="170"/>
      <c r="W19" s="181"/>
      <c r="X19" s="203"/>
      <c r="Y19" s="220" t="s">
        <v>23</v>
      </c>
      <c r="Z19" s="240" t="s">
        <v>80</v>
      </c>
      <c r="AA19" s="250">
        <f>COUNTIF($H$9:$H$83,8)</f>
        <v>0</v>
      </c>
      <c r="AB19" s="260"/>
      <c r="AD19" s="35">
        <f>AA33</f>
        <v>0</v>
      </c>
      <c r="AE19" s="35">
        <f>AA34</f>
        <v>0</v>
      </c>
      <c r="AF19" s="35">
        <f>AA35</f>
        <v>0</v>
      </c>
      <c r="AG19" s="35">
        <f>AA36</f>
        <v>0</v>
      </c>
      <c r="AH19" s="35">
        <f>AA37</f>
        <v>0</v>
      </c>
      <c r="AI19" s="35">
        <f>AA38</f>
        <v>0</v>
      </c>
      <c r="AJ19" s="35">
        <f>AA40</f>
        <v>0</v>
      </c>
      <c r="AK19" s="35">
        <f>AA41</f>
        <v>0</v>
      </c>
      <c r="AL19" s="35">
        <f>AA43</f>
        <v>0</v>
      </c>
      <c r="AM19" s="35">
        <f>AA44</f>
        <v>0</v>
      </c>
      <c r="AN19" s="35">
        <f>AA46</f>
        <v>0</v>
      </c>
    </row>
    <row r="20" spans="1:40" ht="18.600000000000001" customHeight="1">
      <c r="A20" s="528"/>
      <c r="B20" s="42" t="str">
        <f t="shared" si="0"/>
        <v/>
      </c>
      <c r="C20" s="483"/>
      <c r="D20" s="530"/>
      <c r="E20" s="530"/>
      <c r="F20" s="530"/>
      <c r="G20" s="530"/>
      <c r="H20" s="491"/>
      <c r="I20" s="495"/>
      <c r="J20" s="498"/>
      <c r="K20" s="501"/>
      <c r="L20" s="501"/>
      <c r="M20" s="501"/>
      <c r="N20" s="501"/>
      <c r="O20" s="503"/>
      <c r="P20" s="506"/>
      <c r="Q20" s="509"/>
      <c r="R20" s="512"/>
      <c r="S20" s="515"/>
      <c r="T20" s="521"/>
      <c r="U20" s="167"/>
      <c r="V20" s="170"/>
      <c r="W20" s="181"/>
      <c r="X20" s="203"/>
      <c r="Y20" s="220" t="s">
        <v>15</v>
      </c>
      <c r="Z20" s="240" t="s">
        <v>41</v>
      </c>
      <c r="AA20" s="250">
        <f>COUNTIF($H$9:$H$83,9)</f>
        <v>0</v>
      </c>
      <c r="AB20" s="260"/>
    </row>
    <row r="21" spans="1:40" ht="18.600000000000001" customHeight="1">
      <c r="A21" s="528"/>
      <c r="B21" s="42" t="str">
        <f t="shared" si="0"/>
        <v/>
      </c>
      <c r="C21" s="483"/>
      <c r="D21" s="530"/>
      <c r="E21" s="530"/>
      <c r="F21" s="530"/>
      <c r="G21" s="530"/>
      <c r="H21" s="491"/>
      <c r="I21" s="495"/>
      <c r="J21" s="498"/>
      <c r="K21" s="501"/>
      <c r="L21" s="501"/>
      <c r="M21" s="501"/>
      <c r="N21" s="501"/>
      <c r="O21" s="503"/>
      <c r="P21" s="506"/>
      <c r="Q21" s="509"/>
      <c r="R21" s="512"/>
      <c r="S21" s="515"/>
      <c r="T21" s="521"/>
      <c r="U21" s="167"/>
      <c r="V21" s="170"/>
      <c r="W21" s="181"/>
      <c r="X21" s="203"/>
      <c r="Y21" s="220" t="s">
        <v>24</v>
      </c>
      <c r="Z21" s="240" t="s">
        <v>67</v>
      </c>
      <c r="AA21" s="250">
        <f>COUNTIF($H$9:$H$83,10)</f>
        <v>0</v>
      </c>
      <c r="AB21" s="260"/>
    </row>
    <row r="22" spans="1:40" ht="18.600000000000001" customHeight="1">
      <c r="A22" s="528"/>
      <c r="B22" s="42" t="str">
        <f t="shared" si="0"/>
        <v/>
      </c>
      <c r="C22" s="483"/>
      <c r="D22" s="530"/>
      <c r="E22" s="530"/>
      <c r="F22" s="530"/>
      <c r="G22" s="530"/>
      <c r="H22" s="490"/>
      <c r="I22" s="494"/>
      <c r="J22" s="497"/>
      <c r="K22" s="500"/>
      <c r="L22" s="500"/>
      <c r="M22" s="500"/>
      <c r="N22" s="500"/>
      <c r="O22" s="503"/>
      <c r="P22" s="506"/>
      <c r="Q22" s="509"/>
      <c r="R22" s="512"/>
      <c r="S22" s="515"/>
      <c r="T22" s="521"/>
      <c r="U22" s="167"/>
      <c r="V22" s="170"/>
      <c r="W22" s="181"/>
      <c r="X22" s="203"/>
      <c r="Y22" s="220" t="s">
        <v>26</v>
      </c>
      <c r="Z22" s="240" t="s">
        <v>81</v>
      </c>
      <c r="AA22" s="250">
        <f>COUNTIF($H$9:$H$83,11)</f>
        <v>0</v>
      </c>
      <c r="AB22" s="260"/>
    </row>
    <row r="23" spans="1:40" ht="18.600000000000001" customHeight="1">
      <c r="A23" s="528"/>
      <c r="B23" s="42" t="str">
        <f t="shared" si="0"/>
        <v/>
      </c>
      <c r="C23" s="483"/>
      <c r="D23" s="530"/>
      <c r="E23" s="530"/>
      <c r="F23" s="530"/>
      <c r="G23" s="530"/>
      <c r="H23" s="490"/>
      <c r="I23" s="494"/>
      <c r="J23" s="497"/>
      <c r="K23" s="500"/>
      <c r="L23" s="500"/>
      <c r="M23" s="500"/>
      <c r="N23" s="500"/>
      <c r="O23" s="503"/>
      <c r="P23" s="506"/>
      <c r="Q23" s="509"/>
      <c r="R23" s="512"/>
      <c r="S23" s="515"/>
      <c r="T23" s="521"/>
      <c r="U23" s="167"/>
      <c r="V23" s="170"/>
      <c r="W23" s="181"/>
      <c r="X23" s="203"/>
      <c r="Y23" s="220" t="s">
        <v>31</v>
      </c>
      <c r="Z23" s="240" t="s">
        <v>114</v>
      </c>
      <c r="AA23" s="250">
        <f>COUNTIF($H$9:$H$83,12)</f>
        <v>0</v>
      </c>
      <c r="AB23" s="261"/>
    </row>
    <row r="24" spans="1:40" ht="18.600000000000001" customHeight="1">
      <c r="A24" s="528"/>
      <c r="B24" s="42" t="str">
        <f t="shared" si="0"/>
        <v/>
      </c>
      <c r="C24" s="483"/>
      <c r="D24" s="530"/>
      <c r="E24" s="530"/>
      <c r="F24" s="530"/>
      <c r="G24" s="530"/>
      <c r="H24" s="490"/>
      <c r="I24" s="494"/>
      <c r="J24" s="497"/>
      <c r="K24" s="500"/>
      <c r="L24" s="500"/>
      <c r="M24" s="500"/>
      <c r="N24" s="500"/>
      <c r="O24" s="503"/>
      <c r="P24" s="506"/>
      <c r="Q24" s="509"/>
      <c r="R24" s="512"/>
      <c r="S24" s="515"/>
      <c r="T24" s="521"/>
      <c r="U24" s="167"/>
      <c r="V24" s="170"/>
      <c r="W24" s="181"/>
      <c r="X24" s="203"/>
      <c r="Y24" s="221" t="s">
        <v>34</v>
      </c>
      <c r="Z24" s="240" t="s">
        <v>115</v>
      </c>
      <c r="AA24" s="250">
        <f>COUNTIF($H$9:$H$83,13)</f>
        <v>0</v>
      </c>
      <c r="AB24" s="260"/>
    </row>
    <row r="25" spans="1:40" ht="18.600000000000001" customHeight="1">
      <c r="A25" s="528"/>
      <c r="B25" s="42" t="str">
        <f t="shared" si="0"/>
        <v/>
      </c>
      <c r="C25" s="483"/>
      <c r="D25" s="530"/>
      <c r="E25" s="530"/>
      <c r="F25" s="530"/>
      <c r="G25" s="530"/>
      <c r="H25" s="490"/>
      <c r="I25" s="494"/>
      <c r="J25" s="497"/>
      <c r="K25" s="500"/>
      <c r="L25" s="500"/>
      <c r="M25" s="500"/>
      <c r="N25" s="500"/>
      <c r="O25" s="503"/>
      <c r="P25" s="506"/>
      <c r="Q25" s="509"/>
      <c r="R25" s="512"/>
      <c r="S25" s="515"/>
      <c r="T25" s="521"/>
      <c r="U25" s="167"/>
      <c r="V25" s="170"/>
      <c r="W25" s="181"/>
      <c r="X25" s="203"/>
      <c r="Y25" s="223" t="s">
        <v>38</v>
      </c>
      <c r="Z25" s="241" t="s">
        <v>116</v>
      </c>
      <c r="AA25" s="251">
        <f>COUNTIF($H$9:$H$83,14)</f>
        <v>0</v>
      </c>
      <c r="AB25" s="262"/>
    </row>
    <row r="26" spans="1:40" ht="18.600000000000001" customHeight="1">
      <c r="A26" s="528"/>
      <c r="B26" s="42" t="str">
        <f t="shared" si="0"/>
        <v/>
      </c>
      <c r="C26" s="483"/>
      <c r="D26" s="530"/>
      <c r="E26" s="530"/>
      <c r="F26" s="530"/>
      <c r="G26" s="530"/>
      <c r="H26" s="490"/>
      <c r="I26" s="494"/>
      <c r="J26" s="497"/>
      <c r="K26" s="500"/>
      <c r="L26" s="500"/>
      <c r="M26" s="500"/>
      <c r="N26" s="500"/>
      <c r="O26" s="503"/>
      <c r="P26" s="506"/>
      <c r="Q26" s="509"/>
      <c r="R26" s="512"/>
      <c r="S26" s="515"/>
      <c r="T26" s="521"/>
      <c r="U26" s="167"/>
      <c r="V26" s="170"/>
      <c r="W26" s="181"/>
      <c r="X26" s="204"/>
      <c r="Y26" s="224" t="s">
        <v>39</v>
      </c>
      <c r="Z26" s="242" t="s">
        <v>119</v>
      </c>
      <c r="AA26" s="252">
        <f>SUM(AA12:AA25)</f>
        <v>0</v>
      </c>
      <c r="AB26" s="263"/>
    </row>
    <row r="27" spans="1:40" ht="18.600000000000001" customHeight="1">
      <c r="A27" s="528"/>
      <c r="B27" s="42" t="str">
        <f t="shared" si="0"/>
        <v/>
      </c>
      <c r="C27" s="483"/>
      <c r="D27" s="530"/>
      <c r="E27" s="530"/>
      <c r="F27" s="530"/>
      <c r="G27" s="530"/>
      <c r="H27" s="490"/>
      <c r="I27" s="494"/>
      <c r="J27" s="497"/>
      <c r="K27" s="500"/>
      <c r="L27" s="500"/>
      <c r="M27" s="500"/>
      <c r="N27" s="500"/>
      <c r="O27" s="503"/>
      <c r="P27" s="506"/>
      <c r="Q27" s="509"/>
      <c r="R27" s="512"/>
      <c r="S27" s="515"/>
      <c r="T27" s="521"/>
      <c r="U27" s="167"/>
      <c r="V27" s="170"/>
      <c r="W27" s="181"/>
      <c r="X27" s="203" t="s">
        <v>106</v>
      </c>
      <c r="Y27" s="225" t="s">
        <v>28</v>
      </c>
      <c r="Z27" s="243" t="s">
        <v>120</v>
      </c>
      <c r="AA27" s="249">
        <f>COUNTIF($I$9:$I$83,16)</f>
        <v>0</v>
      </c>
      <c r="AB27" s="259" t="s">
        <v>6</v>
      </c>
    </row>
    <row r="28" spans="1:40" ht="18.600000000000001" customHeight="1">
      <c r="A28" s="528"/>
      <c r="B28" s="42" t="str">
        <f t="shared" si="0"/>
        <v/>
      </c>
      <c r="C28" s="483"/>
      <c r="D28" s="530"/>
      <c r="E28" s="530"/>
      <c r="F28" s="530"/>
      <c r="G28" s="530"/>
      <c r="H28" s="490"/>
      <c r="I28" s="494"/>
      <c r="J28" s="497"/>
      <c r="K28" s="500"/>
      <c r="L28" s="500"/>
      <c r="M28" s="500"/>
      <c r="N28" s="500"/>
      <c r="O28" s="503"/>
      <c r="P28" s="506"/>
      <c r="Q28" s="509"/>
      <c r="R28" s="512"/>
      <c r="S28" s="515"/>
      <c r="T28" s="521"/>
      <c r="U28" s="167"/>
      <c r="V28" s="170"/>
      <c r="W28" s="181"/>
      <c r="X28" s="203"/>
      <c r="Y28" s="226" t="s">
        <v>40</v>
      </c>
      <c r="Z28" s="240" t="s">
        <v>121</v>
      </c>
      <c r="AA28" s="250">
        <f>COUNTIF($I$9:$I$83,17)</f>
        <v>0</v>
      </c>
      <c r="AB28" s="260"/>
    </row>
    <row r="29" spans="1:40" ht="18.600000000000001" customHeight="1">
      <c r="A29" s="528"/>
      <c r="B29" s="42" t="str">
        <f t="shared" si="0"/>
        <v/>
      </c>
      <c r="C29" s="483"/>
      <c r="D29" s="530"/>
      <c r="E29" s="530"/>
      <c r="F29" s="530"/>
      <c r="G29" s="530"/>
      <c r="H29" s="490"/>
      <c r="I29" s="494"/>
      <c r="J29" s="497"/>
      <c r="K29" s="500"/>
      <c r="L29" s="500"/>
      <c r="M29" s="500"/>
      <c r="N29" s="500"/>
      <c r="O29" s="503"/>
      <c r="P29" s="506"/>
      <c r="Q29" s="509"/>
      <c r="R29" s="512"/>
      <c r="S29" s="515"/>
      <c r="T29" s="521"/>
      <c r="U29" s="167"/>
      <c r="V29" s="170"/>
      <c r="W29" s="181"/>
      <c r="X29" s="203"/>
      <c r="Y29" s="226" t="s">
        <v>47</v>
      </c>
      <c r="Z29" s="240" t="s">
        <v>122</v>
      </c>
      <c r="AA29" s="250">
        <f>COUNTIF($I$9:$I$83,18)</f>
        <v>0</v>
      </c>
      <c r="AB29" s="260"/>
    </row>
    <row r="30" spans="1:40" ht="18.600000000000001" customHeight="1">
      <c r="A30" s="528"/>
      <c r="B30" s="42" t="str">
        <f t="shared" si="0"/>
        <v/>
      </c>
      <c r="C30" s="483"/>
      <c r="D30" s="530"/>
      <c r="E30" s="530"/>
      <c r="F30" s="530"/>
      <c r="G30" s="530"/>
      <c r="H30" s="491"/>
      <c r="I30" s="495"/>
      <c r="J30" s="497"/>
      <c r="K30" s="500"/>
      <c r="L30" s="500"/>
      <c r="M30" s="500"/>
      <c r="N30" s="500"/>
      <c r="O30" s="503"/>
      <c r="P30" s="506"/>
      <c r="Q30" s="509"/>
      <c r="R30" s="512"/>
      <c r="S30" s="515"/>
      <c r="T30" s="521"/>
      <c r="U30" s="167"/>
      <c r="V30" s="170"/>
      <c r="W30" s="181"/>
      <c r="X30" s="203"/>
      <c r="Y30" s="223" t="s">
        <v>38</v>
      </c>
      <c r="Z30" s="241" t="s">
        <v>124</v>
      </c>
      <c r="AA30" s="251">
        <f>COUNTIF($I$9:$I$83,19)</f>
        <v>0</v>
      </c>
      <c r="AB30" s="262"/>
    </row>
    <row r="31" spans="1:40" ht="18.600000000000001" customHeight="1">
      <c r="A31" s="528"/>
      <c r="B31" s="42" t="str">
        <f t="shared" si="0"/>
        <v/>
      </c>
      <c r="C31" s="483"/>
      <c r="D31" s="530"/>
      <c r="E31" s="530"/>
      <c r="F31" s="530"/>
      <c r="G31" s="530"/>
      <c r="H31" s="490"/>
      <c r="I31" s="494"/>
      <c r="J31" s="497"/>
      <c r="K31" s="500"/>
      <c r="L31" s="500"/>
      <c r="M31" s="500"/>
      <c r="N31" s="500"/>
      <c r="O31" s="503"/>
      <c r="P31" s="506"/>
      <c r="Q31" s="509"/>
      <c r="R31" s="512"/>
      <c r="S31" s="515"/>
      <c r="T31" s="521"/>
      <c r="U31" s="167"/>
      <c r="V31" s="170"/>
      <c r="W31" s="182"/>
      <c r="X31" s="204"/>
      <c r="Y31" s="224" t="s">
        <v>39</v>
      </c>
      <c r="Z31" s="244" t="s">
        <v>125</v>
      </c>
      <c r="AA31" s="252">
        <f>SUM(AA27:AA30)</f>
        <v>0</v>
      </c>
      <c r="AB31" s="263"/>
    </row>
    <row r="32" spans="1:40" ht="18.600000000000001" customHeight="1">
      <c r="A32" s="528"/>
      <c r="B32" s="42" t="str">
        <f t="shared" si="0"/>
        <v/>
      </c>
      <c r="C32" s="483"/>
      <c r="D32" s="530"/>
      <c r="E32" s="530"/>
      <c r="F32" s="530"/>
      <c r="G32" s="530"/>
      <c r="H32" s="490"/>
      <c r="I32" s="494"/>
      <c r="J32" s="497"/>
      <c r="K32" s="500"/>
      <c r="L32" s="500"/>
      <c r="M32" s="500"/>
      <c r="N32" s="500"/>
      <c r="O32" s="503"/>
      <c r="P32" s="506"/>
      <c r="Q32" s="509"/>
      <c r="R32" s="512"/>
      <c r="S32" s="515"/>
      <c r="T32" s="521"/>
      <c r="U32" s="167"/>
      <c r="V32" s="170"/>
      <c r="W32" s="183" t="s">
        <v>153</v>
      </c>
      <c r="X32" s="205"/>
      <c r="Y32" s="205"/>
      <c r="Z32" s="205"/>
      <c r="AA32" s="205"/>
      <c r="AB32" s="205"/>
    </row>
    <row r="33" spans="1:28" ht="18.600000000000001" customHeight="1">
      <c r="A33" s="528"/>
      <c r="B33" s="42" t="str">
        <f t="shared" si="0"/>
        <v/>
      </c>
      <c r="C33" s="483"/>
      <c r="D33" s="530"/>
      <c r="E33" s="530"/>
      <c r="F33" s="530"/>
      <c r="G33" s="530"/>
      <c r="H33" s="490"/>
      <c r="I33" s="494"/>
      <c r="J33" s="497"/>
      <c r="K33" s="500"/>
      <c r="L33" s="500"/>
      <c r="M33" s="500"/>
      <c r="N33" s="500"/>
      <c r="O33" s="503"/>
      <c r="P33" s="506"/>
      <c r="Q33" s="509"/>
      <c r="R33" s="512"/>
      <c r="S33" s="515"/>
      <c r="T33" s="521"/>
      <c r="U33" s="167"/>
      <c r="V33" s="170"/>
      <c r="W33" s="184" t="s">
        <v>443</v>
      </c>
      <c r="X33" s="206"/>
      <c r="Y33" s="227" t="s">
        <v>60</v>
      </c>
      <c r="Z33" s="239" t="s">
        <v>76</v>
      </c>
      <c r="AA33" s="249">
        <f>J84</f>
        <v>0</v>
      </c>
      <c r="AB33" s="259" t="s">
        <v>6</v>
      </c>
    </row>
    <row r="34" spans="1:28" ht="18.600000000000001" customHeight="1">
      <c r="A34" s="528"/>
      <c r="B34" s="42" t="str">
        <f t="shared" si="0"/>
        <v/>
      </c>
      <c r="C34" s="483"/>
      <c r="D34" s="530"/>
      <c r="E34" s="530"/>
      <c r="F34" s="530"/>
      <c r="G34" s="530"/>
      <c r="H34" s="490"/>
      <c r="I34" s="494"/>
      <c r="J34" s="497"/>
      <c r="K34" s="500"/>
      <c r="L34" s="500"/>
      <c r="M34" s="500"/>
      <c r="N34" s="500"/>
      <c r="O34" s="503"/>
      <c r="P34" s="506"/>
      <c r="Q34" s="509"/>
      <c r="R34" s="512"/>
      <c r="S34" s="515"/>
      <c r="T34" s="521"/>
      <c r="U34" s="167"/>
      <c r="V34" s="170"/>
      <c r="W34" s="185"/>
      <c r="X34" s="207"/>
      <c r="Y34" s="228" t="s">
        <v>104</v>
      </c>
      <c r="Z34" s="240" t="s">
        <v>78</v>
      </c>
      <c r="AA34" s="250">
        <f>K84</f>
        <v>0</v>
      </c>
      <c r="AB34" s="260"/>
    </row>
    <row r="35" spans="1:28" ht="18.600000000000001" customHeight="1">
      <c r="A35" s="528"/>
      <c r="B35" s="42" t="str">
        <f t="shared" si="0"/>
        <v/>
      </c>
      <c r="C35" s="483"/>
      <c r="D35" s="530"/>
      <c r="E35" s="530"/>
      <c r="F35" s="530"/>
      <c r="G35" s="530"/>
      <c r="H35" s="490"/>
      <c r="I35" s="494"/>
      <c r="J35" s="497"/>
      <c r="K35" s="500"/>
      <c r="L35" s="500"/>
      <c r="M35" s="500"/>
      <c r="N35" s="500"/>
      <c r="O35" s="503"/>
      <c r="P35" s="506"/>
      <c r="Q35" s="509"/>
      <c r="R35" s="512"/>
      <c r="S35" s="515"/>
      <c r="T35" s="521"/>
      <c r="U35" s="167"/>
      <c r="V35" s="170"/>
      <c r="W35" s="185"/>
      <c r="X35" s="207"/>
      <c r="Y35" s="229" t="s">
        <v>63</v>
      </c>
      <c r="Z35" s="240" t="s">
        <v>62</v>
      </c>
      <c r="AA35" s="250">
        <f>L84</f>
        <v>0</v>
      </c>
      <c r="AB35" s="260"/>
    </row>
    <row r="36" spans="1:28" ht="18.600000000000001" customHeight="1">
      <c r="A36" s="528"/>
      <c r="B36" s="42" t="str">
        <f t="shared" si="0"/>
        <v/>
      </c>
      <c r="C36" s="483"/>
      <c r="D36" s="530"/>
      <c r="E36" s="530"/>
      <c r="F36" s="530"/>
      <c r="G36" s="530"/>
      <c r="H36" s="491"/>
      <c r="I36" s="495"/>
      <c r="J36" s="497"/>
      <c r="K36" s="500"/>
      <c r="L36" s="500"/>
      <c r="M36" s="500"/>
      <c r="N36" s="500"/>
      <c r="O36" s="503"/>
      <c r="P36" s="506"/>
      <c r="Q36" s="509"/>
      <c r="R36" s="512"/>
      <c r="S36" s="515"/>
      <c r="T36" s="521"/>
      <c r="U36" s="167"/>
      <c r="V36" s="170"/>
      <c r="W36" s="185"/>
      <c r="X36" s="207"/>
      <c r="Y36" s="221" t="s">
        <v>65</v>
      </c>
      <c r="Z36" s="240" t="s">
        <v>79</v>
      </c>
      <c r="AA36" s="250">
        <f>M84</f>
        <v>0</v>
      </c>
      <c r="AB36" s="260"/>
    </row>
    <row r="37" spans="1:28" ht="18.600000000000001" customHeight="1">
      <c r="A37" s="528"/>
      <c r="B37" s="42" t="str">
        <f t="shared" si="0"/>
        <v/>
      </c>
      <c r="C37" s="483"/>
      <c r="D37" s="530"/>
      <c r="E37" s="530"/>
      <c r="F37" s="530"/>
      <c r="G37" s="530"/>
      <c r="H37" s="490"/>
      <c r="I37" s="494"/>
      <c r="J37" s="497"/>
      <c r="K37" s="500"/>
      <c r="L37" s="500"/>
      <c r="M37" s="500"/>
      <c r="N37" s="500"/>
      <c r="O37" s="503"/>
      <c r="P37" s="506"/>
      <c r="Q37" s="509"/>
      <c r="R37" s="512"/>
      <c r="S37" s="515"/>
      <c r="T37" s="521"/>
      <c r="U37" s="167"/>
      <c r="V37" s="170"/>
      <c r="W37" s="185"/>
      <c r="X37" s="207"/>
      <c r="Y37" s="220" t="s">
        <v>33</v>
      </c>
      <c r="Z37" s="240" t="s">
        <v>69</v>
      </c>
      <c r="AA37" s="250">
        <f>N84</f>
        <v>0</v>
      </c>
      <c r="AB37" s="260"/>
    </row>
    <row r="38" spans="1:28" ht="18.600000000000001" customHeight="1">
      <c r="A38" s="528"/>
      <c r="B38" s="42" t="str">
        <f t="shared" si="0"/>
        <v/>
      </c>
      <c r="C38" s="483"/>
      <c r="D38" s="530"/>
      <c r="E38" s="530"/>
      <c r="F38" s="530"/>
      <c r="G38" s="530"/>
      <c r="H38" s="490"/>
      <c r="I38" s="494"/>
      <c r="J38" s="497"/>
      <c r="K38" s="500"/>
      <c r="L38" s="500"/>
      <c r="M38" s="500"/>
      <c r="N38" s="500"/>
      <c r="O38" s="503"/>
      <c r="P38" s="506"/>
      <c r="Q38" s="509"/>
      <c r="R38" s="512"/>
      <c r="S38" s="515"/>
      <c r="T38" s="521"/>
      <c r="U38" s="167"/>
      <c r="V38" s="170"/>
      <c r="W38" s="186"/>
      <c r="X38" s="208"/>
      <c r="Y38" s="230" t="s">
        <v>86</v>
      </c>
      <c r="Z38" s="241" t="s">
        <v>73</v>
      </c>
      <c r="AA38" s="251">
        <f>O84</f>
        <v>0</v>
      </c>
      <c r="AB38" s="262"/>
    </row>
    <row r="39" spans="1:28" ht="18.600000000000001" customHeight="1">
      <c r="A39" s="528"/>
      <c r="B39" s="42" t="str">
        <f t="shared" si="0"/>
        <v/>
      </c>
      <c r="C39" s="483"/>
      <c r="D39" s="530"/>
      <c r="E39" s="530"/>
      <c r="F39" s="530"/>
      <c r="G39" s="530"/>
      <c r="H39" s="490"/>
      <c r="I39" s="494"/>
      <c r="J39" s="497"/>
      <c r="K39" s="500"/>
      <c r="L39" s="500"/>
      <c r="M39" s="500"/>
      <c r="N39" s="500"/>
      <c r="O39" s="503"/>
      <c r="P39" s="506"/>
      <c r="Q39" s="509"/>
      <c r="R39" s="512"/>
      <c r="S39" s="515"/>
      <c r="T39" s="521"/>
      <c r="V39" s="170"/>
      <c r="W39" s="187"/>
      <c r="X39" s="187"/>
      <c r="Y39" s="231"/>
      <c r="Z39" s="245"/>
    </row>
    <row r="40" spans="1:28" ht="18.600000000000001" customHeight="1">
      <c r="A40" s="528"/>
      <c r="B40" s="42" t="str">
        <f t="shared" si="0"/>
        <v/>
      </c>
      <c r="C40" s="483"/>
      <c r="D40" s="530"/>
      <c r="E40" s="530"/>
      <c r="F40" s="530"/>
      <c r="G40" s="530"/>
      <c r="H40" s="490"/>
      <c r="I40" s="494"/>
      <c r="J40" s="497"/>
      <c r="K40" s="500"/>
      <c r="L40" s="500"/>
      <c r="M40" s="500"/>
      <c r="N40" s="500"/>
      <c r="O40" s="503"/>
      <c r="P40" s="506"/>
      <c r="Q40" s="509"/>
      <c r="R40" s="512"/>
      <c r="S40" s="515"/>
      <c r="T40" s="521"/>
      <c r="V40" s="170"/>
      <c r="W40" s="188" t="s">
        <v>48</v>
      </c>
      <c r="X40" s="209"/>
      <c r="Y40" s="227" t="s">
        <v>46</v>
      </c>
      <c r="Z40" s="239" t="s">
        <v>16</v>
      </c>
      <c r="AA40" s="249">
        <f>P84</f>
        <v>0</v>
      </c>
      <c r="AB40" s="264" t="s">
        <v>49</v>
      </c>
    </row>
    <row r="41" spans="1:28" ht="18.600000000000001" customHeight="1">
      <c r="A41" s="528"/>
      <c r="B41" s="42" t="str">
        <f t="shared" si="0"/>
        <v/>
      </c>
      <c r="C41" s="483"/>
      <c r="D41" s="530"/>
      <c r="E41" s="530"/>
      <c r="F41" s="530"/>
      <c r="G41" s="530"/>
      <c r="H41" s="490"/>
      <c r="I41" s="494"/>
      <c r="J41" s="497"/>
      <c r="K41" s="500"/>
      <c r="L41" s="500"/>
      <c r="M41" s="500"/>
      <c r="N41" s="500"/>
      <c r="O41" s="503"/>
      <c r="P41" s="506"/>
      <c r="Q41" s="509"/>
      <c r="R41" s="512"/>
      <c r="S41" s="515"/>
      <c r="T41" s="521"/>
      <c r="V41" s="170"/>
      <c r="W41" s="189"/>
      <c r="X41" s="210"/>
      <c r="Y41" s="232" t="s">
        <v>59</v>
      </c>
      <c r="Z41" s="241" t="s">
        <v>80</v>
      </c>
      <c r="AA41" s="251">
        <f>Q84</f>
        <v>0</v>
      </c>
      <c r="AB41" s="262"/>
    </row>
    <row r="42" spans="1:28" ht="18.600000000000001" customHeight="1">
      <c r="A42" s="528"/>
      <c r="B42" s="42" t="str">
        <f t="shared" si="0"/>
        <v/>
      </c>
      <c r="C42" s="483"/>
      <c r="D42" s="530"/>
      <c r="E42" s="530"/>
      <c r="F42" s="530"/>
      <c r="G42" s="530"/>
      <c r="H42" s="490"/>
      <c r="I42" s="494"/>
      <c r="J42" s="497"/>
      <c r="K42" s="500"/>
      <c r="L42" s="500"/>
      <c r="M42" s="500"/>
      <c r="N42" s="500"/>
      <c r="O42" s="503"/>
      <c r="P42" s="506"/>
      <c r="Q42" s="509"/>
      <c r="R42" s="512"/>
      <c r="S42" s="515"/>
      <c r="T42" s="521"/>
      <c r="V42" s="170"/>
      <c r="W42" s="187"/>
      <c r="X42" s="187"/>
      <c r="Y42" s="231"/>
      <c r="Z42" s="245"/>
    </row>
    <row r="43" spans="1:28" ht="18.600000000000001" customHeight="1">
      <c r="A43" s="528"/>
      <c r="B43" s="42" t="str">
        <f t="shared" si="0"/>
        <v/>
      </c>
      <c r="C43" s="483"/>
      <c r="D43" s="530"/>
      <c r="E43" s="530"/>
      <c r="F43" s="530"/>
      <c r="G43" s="530"/>
      <c r="H43" s="490"/>
      <c r="I43" s="494"/>
      <c r="J43" s="497"/>
      <c r="K43" s="500"/>
      <c r="L43" s="500"/>
      <c r="M43" s="500"/>
      <c r="N43" s="500"/>
      <c r="O43" s="503"/>
      <c r="P43" s="506"/>
      <c r="Q43" s="509"/>
      <c r="R43" s="512"/>
      <c r="S43" s="515"/>
      <c r="T43" s="521"/>
      <c r="V43" s="170"/>
      <c r="W43" s="190" t="s">
        <v>57</v>
      </c>
      <c r="X43" s="211"/>
      <c r="Y43" s="227" t="s">
        <v>4</v>
      </c>
      <c r="Z43" s="239" t="s">
        <v>41</v>
      </c>
      <c r="AA43" s="249">
        <f>R84</f>
        <v>0</v>
      </c>
      <c r="AB43" s="264" t="s">
        <v>49</v>
      </c>
    </row>
    <row r="44" spans="1:28" ht="18.600000000000001" customHeight="1">
      <c r="A44" s="528"/>
      <c r="B44" s="42" t="str">
        <f t="shared" si="0"/>
        <v/>
      </c>
      <c r="C44" s="483"/>
      <c r="D44" s="530"/>
      <c r="E44" s="530"/>
      <c r="F44" s="530"/>
      <c r="G44" s="530"/>
      <c r="H44" s="490"/>
      <c r="I44" s="494"/>
      <c r="J44" s="497"/>
      <c r="K44" s="500"/>
      <c r="L44" s="500"/>
      <c r="M44" s="500"/>
      <c r="N44" s="500"/>
      <c r="O44" s="503"/>
      <c r="P44" s="506"/>
      <c r="Q44" s="509"/>
      <c r="R44" s="512"/>
      <c r="S44" s="515"/>
      <c r="T44" s="521"/>
      <c r="V44" s="170"/>
      <c r="W44" s="191"/>
      <c r="X44" s="212"/>
      <c r="Y44" s="223" t="s">
        <v>36</v>
      </c>
      <c r="Z44" s="241" t="s">
        <v>67</v>
      </c>
      <c r="AA44" s="251">
        <f>S84</f>
        <v>0</v>
      </c>
      <c r="AB44" s="262"/>
    </row>
    <row r="45" spans="1:28" ht="18.600000000000001" customHeight="1">
      <c r="A45" s="528"/>
      <c r="B45" s="42" t="str">
        <f t="shared" si="0"/>
        <v/>
      </c>
      <c r="C45" s="483"/>
      <c r="D45" s="530"/>
      <c r="E45" s="530"/>
      <c r="F45" s="530"/>
      <c r="G45" s="530"/>
      <c r="H45" s="490"/>
      <c r="I45" s="494"/>
      <c r="J45" s="497"/>
      <c r="K45" s="500"/>
      <c r="L45" s="500"/>
      <c r="M45" s="500"/>
      <c r="N45" s="500"/>
      <c r="O45" s="503"/>
      <c r="P45" s="506"/>
      <c r="Q45" s="509"/>
      <c r="R45" s="512"/>
      <c r="S45" s="515"/>
      <c r="T45" s="521"/>
      <c r="V45" s="170"/>
      <c r="W45" s="192"/>
      <c r="X45" s="192"/>
      <c r="Y45" s="233"/>
      <c r="Z45" s="246"/>
    </row>
    <row r="46" spans="1:28" ht="18.600000000000001" customHeight="1">
      <c r="A46" s="528"/>
      <c r="B46" s="42" t="str">
        <f t="shared" si="0"/>
        <v/>
      </c>
      <c r="C46" s="483"/>
      <c r="D46" s="530"/>
      <c r="E46" s="530"/>
      <c r="F46" s="530"/>
      <c r="G46" s="530"/>
      <c r="H46" s="490"/>
      <c r="I46" s="494"/>
      <c r="J46" s="497"/>
      <c r="K46" s="500"/>
      <c r="L46" s="500"/>
      <c r="M46" s="500"/>
      <c r="N46" s="500"/>
      <c r="O46" s="503"/>
      <c r="P46" s="506"/>
      <c r="Q46" s="509"/>
      <c r="R46" s="512"/>
      <c r="S46" s="515"/>
      <c r="T46" s="521"/>
      <c r="V46" s="170"/>
      <c r="W46" s="193"/>
      <c r="X46" s="193"/>
      <c r="Y46" s="234" t="s">
        <v>53</v>
      </c>
      <c r="Z46" s="247" t="s">
        <v>81</v>
      </c>
      <c r="AA46" s="254">
        <f>T84</f>
        <v>0</v>
      </c>
      <c r="AB46" s="265" t="s">
        <v>58</v>
      </c>
    </row>
    <row r="47" spans="1:28" ht="18.600000000000001" customHeight="1">
      <c r="A47" s="528"/>
      <c r="B47" s="42" t="str">
        <f t="shared" si="0"/>
        <v/>
      </c>
      <c r="C47" s="483"/>
      <c r="D47" s="530"/>
      <c r="E47" s="530"/>
      <c r="F47" s="530"/>
      <c r="G47" s="530"/>
      <c r="H47" s="490"/>
      <c r="I47" s="494"/>
      <c r="J47" s="497"/>
      <c r="K47" s="500"/>
      <c r="L47" s="500"/>
      <c r="M47" s="500"/>
      <c r="N47" s="500"/>
      <c r="O47" s="503"/>
      <c r="P47" s="506"/>
      <c r="Q47" s="509"/>
      <c r="R47" s="512"/>
      <c r="S47" s="515"/>
      <c r="T47" s="521"/>
      <c r="W47" s="194" t="str">
        <f>A1&amp;"年"&amp;E1&amp;"月"</f>
        <v>2025年5月</v>
      </c>
      <c r="X47" s="194"/>
      <c r="Y47" s="194"/>
      <c r="Z47" s="246"/>
      <c r="AB47" s="266"/>
    </row>
    <row r="48" spans="1:28" ht="18.600000000000001" customHeight="1">
      <c r="A48" s="528"/>
      <c r="B48" s="42" t="str">
        <f t="shared" si="0"/>
        <v/>
      </c>
      <c r="C48" s="483"/>
      <c r="D48" s="530"/>
      <c r="E48" s="530"/>
      <c r="F48" s="530"/>
      <c r="G48" s="530"/>
      <c r="H48" s="490"/>
      <c r="I48" s="494"/>
      <c r="J48" s="497"/>
      <c r="K48" s="500"/>
      <c r="L48" s="500"/>
      <c r="M48" s="500"/>
      <c r="N48" s="500"/>
      <c r="O48" s="503"/>
      <c r="P48" s="506"/>
      <c r="Q48" s="509"/>
      <c r="R48" s="512"/>
      <c r="S48" s="515"/>
      <c r="T48" s="521"/>
      <c r="W48" s="195" t="s">
        <v>58</v>
      </c>
      <c r="X48" s="195" t="s">
        <v>193</v>
      </c>
      <c r="Y48" s="235"/>
      <c r="Z48" s="246"/>
      <c r="AB48" s="266"/>
    </row>
    <row r="49" spans="1:28" ht="18.600000000000001" customHeight="1">
      <c r="A49" s="528"/>
      <c r="B49" s="42" t="str">
        <f t="shared" si="0"/>
        <v/>
      </c>
      <c r="C49" s="483"/>
      <c r="D49" s="530"/>
      <c r="E49" s="530"/>
      <c r="F49" s="530"/>
      <c r="G49" s="530"/>
      <c r="H49" s="490"/>
      <c r="I49" s="494"/>
      <c r="J49" s="497"/>
      <c r="K49" s="500"/>
      <c r="L49" s="500"/>
      <c r="M49" s="500"/>
      <c r="N49" s="500"/>
      <c r="O49" s="503"/>
      <c r="P49" s="506"/>
      <c r="Q49" s="509"/>
      <c r="R49" s="512"/>
      <c r="S49" s="515"/>
      <c r="T49" s="521"/>
      <c r="W49" s="195">
        <v>1</v>
      </c>
      <c r="X49" s="213">
        <f t="shared" ref="X49:X79" si="1">WEEKDAY($A$1&amp;"/"&amp;$E$1&amp;"/"&amp;W49)</f>
        <v>5</v>
      </c>
      <c r="Y49" s="236"/>
      <c r="Z49" s="246"/>
      <c r="AB49" s="266"/>
    </row>
    <row r="50" spans="1:28" ht="18.600000000000001" customHeight="1">
      <c r="A50" s="528"/>
      <c r="B50" s="42" t="str">
        <f t="shared" si="0"/>
        <v/>
      </c>
      <c r="C50" s="483"/>
      <c r="D50" s="530"/>
      <c r="E50" s="530"/>
      <c r="F50" s="530"/>
      <c r="G50" s="530"/>
      <c r="H50" s="490"/>
      <c r="I50" s="494"/>
      <c r="J50" s="497"/>
      <c r="K50" s="500"/>
      <c r="L50" s="500"/>
      <c r="M50" s="500"/>
      <c r="N50" s="500"/>
      <c r="O50" s="503"/>
      <c r="P50" s="506"/>
      <c r="Q50" s="509"/>
      <c r="R50" s="512"/>
      <c r="S50" s="515"/>
      <c r="T50" s="521"/>
      <c r="W50" s="195">
        <v>2</v>
      </c>
      <c r="X50" s="213">
        <f t="shared" si="1"/>
        <v>6</v>
      </c>
      <c r="Y50" s="235"/>
      <c r="Z50" s="246"/>
      <c r="AB50" s="266"/>
    </row>
    <row r="51" spans="1:28" ht="18.600000000000001" customHeight="1">
      <c r="A51" s="528"/>
      <c r="B51" s="42" t="str">
        <f t="shared" si="0"/>
        <v/>
      </c>
      <c r="C51" s="483"/>
      <c r="D51" s="530"/>
      <c r="E51" s="530"/>
      <c r="F51" s="530"/>
      <c r="G51" s="530"/>
      <c r="H51" s="490"/>
      <c r="I51" s="494"/>
      <c r="J51" s="497"/>
      <c r="K51" s="500"/>
      <c r="L51" s="500"/>
      <c r="M51" s="500"/>
      <c r="N51" s="500"/>
      <c r="O51" s="503"/>
      <c r="P51" s="506"/>
      <c r="Q51" s="509"/>
      <c r="R51" s="512"/>
      <c r="S51" s="515"/>
      <c r="T51" s="521"/>
      <c r="W51" s="195">
        <v>3</v>
      </c>
      <c r="X51" s="213">
        <f t="shared" si="1"/>
        <v>7</v>
      </c>
      <c r="Y51" s="235"/>
      <c r="Z51" s="246"/>
      <c r="AB51" s="266"/>
    </row>
    <row r="52" spans="1:28" ht="18.600000000000001" customHeight="1">
      <c r="A52" s="528"/>
      <c r="B52" s="42" t="str">
        <f t="shared" si="0"/>
        <v/>
      </c>
      <c r="C52" s="483"/>
      <c r="D52" s="530"/>
      <c r="E52" s="530"/>
      <c r="F52" s="530"/>
      <c r="G52" s="530"/>
      <c r="H52" s="490"/>
      <c r="I52" s="494"/>
      <c r="J52" s="497"/>
      <c r="K52" s="500"/>
      <c r="L52" s="500"/>
      <c r="M52" s="500"/>
      <c r="N52" s="500"/>
      <c r="O52" s="503"/>
      <c r="P52" s="506"/>
      <c r="Q52" s="509"/>
      <c r="R52" s="512"/>
      <c r="S52" s="515"/>
      <c r="T52" s="521"/>
      <c r="W52" s="195">
        <v>4</v>
      </c>
      <c r="X52" s="213">
        <f t="shared" si="1"/>
        <v>1</v>
      </c>
      <c r="Y52" s="235"/>
      <c r="Z52" s="246"/>
      <c r="AB52" s="266"/>
    </row>
    <row r="53" spans="1:28" ht="18.600000000000001" customHeight="1">
      <c r="A53" s="528"/>
      <c r="B53" s="42" t="str">
        <f t="shared" si="0"/>
        <v/>
      </c>
      <c r="C53" s="483"/>
      <c r="D53" s="530"/>
      <c r="E53" s="530"/>
      <c r="F53" s="530"/>
      <c r="G53" s="530"/>
      <c r="H53" s="490"/>
      <c r="I53" s="494"/>
      <c r="J53" s="497"/>
      <c r="K53" s="500"/>
      <c r="L53" s="500"/>
      <c r="M53" s="500"/>
      <c r="N53" s="500"/>
      <c r="O53" s="503"/>
      <c r="P53" s="506"/>
      <c r="Q53" s="509"/>
      <c r="R53" s="512"/>
      <c r="S53" s="515"/>
      <c r="T53" s="521"/>
      <c r="W53" s="195">
        <v>5</v>
      </c>
      <c r="X53" s="213">
        <f t="shared" si="1"/>
        <v>2</v>
      </c>
      <c r="Y53" s="235"/>
      <c r="Z53" s="246"/>
      <c r="AB53" s="266"/>
    </row>
    <row r="54" spans="1:28" ht="18.600000000000001" customHeight="1">
      <c r="A54" s="528"/>
      <c r="B54" s="42" t="str">
        <f t="shared" si="0"/>
        <v/>
      </c>
      <c r="C54" s="483"/>
      <c r="D54" s="530"/>
      <c r="E54" s="530"/>
      <c r="F54" s="530"/>
      <c r="G54" s="530"/>
      <c r="H54" s="490"/>
      <c r="I54" s="494"/>
      <c r="J54" s="497"/>
      <c r="K54" s="500"/>
      <c r="L54" s="500"/>
      <c r="M54" s="500"/>
      <c r="N54" s="500"/>
      <c r="O54" s="503"/>
      <c r="P54" s="506"/>
      <c r="Q54" s="509"/>
      <c r="R54" s="512"/>
      <c r="S54" s="515"/>
      <c r="T54" s="521"/>
      <c r="W54" s="195">
        <v>6</v>
      </c>
      <c r="X54" s="213">
        <f t="shared" si="1"/>
        <v>3</v>
      </c>
      <c r="Y54" s="235"/>
      <c r="Z54" s="246"/>
      <c r="AB54" s="266"/>
    </row>
    <row r="55" spans="1:28" ht="18.600000000000001" customHeight="1">
      <c r="A55" s="528"/>
      <c r="B55" s="42" t="str">
        <f t="shared" si="0"/>
        <v/>
      </c>
      <c r="C55" s="483"/>
      <c r="D55" s="530"/>
      <c r="E55" s="530"/>
      <c r="F55" s="530"/>
      <c r="G55" s="530"/>
      <c r="H55" s="490"/>
      <c r="I55" s="494"/>
      <c r="J55" s="497"/>
      <c r="K55" s="500"/>
      <c r="L55" s="500"/>
      <c r="M55" s="500"/>
      <c r="N55" s="500"/>
      <c r="O55" s="503"/>
      <c r="P55" s="506"/>
      <c r="Q55" s="509"/>
      <c r="R55" s="512"/>
      <c r="S55" s="515"/>
      <c r="T55" s="521"/>
      <c r="W55" s="195">
        <v>7</v>
      </c>
      <c r="X55" s="213">
        <f t="shared" si="1"/>
        <v>4</v>
      </c>
      <c r="Y55" s="235"/>
      <c r="Z55" s="246"/>
      <c r="AB55" s="266"/>
    </row>
    <row r="56" spans="1:28" ht="18.600000000000001" customHeight="1">
      <c r="A56" s="528"/>
      <c r="B56" s="42" t="str">
        <f t="shared" si="0"/>
        <v/>
      </c>
      <c r="C56" s="483"/>
      <c r="D56" s="530"/>
      <c r="E56" s="530"/>
      <c r="F56" s="530"/>
      <c r="G56" s="530"/>
      <c r="H56" s="490"/>
      <c r="I56" s="494"/>
      <c r="J56" s="497"/>
      <c r="K56" s="500"/>
      <c r="L56" s="500"/>
      <c r="M56" s="500"/>
      <c r="N56" s="500"/>
      <c r="O56" s="503"/>
      <c r="P56" s="506"/>
      <c r="Q56" s="509"/>
      <c r="R56" s="512"/>
      <c r="S56" s="515"/>
      <c r="T56" s="521"/>
      <c r="W56" s="195">
        <v>8</v>
      </c>
      <c r="X56" s="213">
        <f t="shared" si="1"/>
        <v>5</v>
      </c>
      <c r="Y56" s="235"/>
      <c r="Z56" s="246"/>
      <c r="AB56" s="266"/>
    </row>
    <row r="57" spans="1:28" ht="18.600000000000001" customHeight="1">
      <c r="A57" s="528"/>
      <c r="B57" s="42" t="str">
        <f t="shared" si="0"/>
        <v/>
      </c>
      <c r="C57" s="483"/>
      <c r="D57" s="530"/>
      <c r="E57" s="530"/>
      <c r="F57" s="530"/>
      <c r="G57" s="530"/>
      <c r="H57" s="490"/>
      <c r="I57" s="494"/>
      <c r="J57" s="497"/>
      <c r="K57" s="500"/>
      <c r="L57" s="500"/>
      <c r="M57" s="500"/>
      <c r="N57" s="500"/>
      <c r="O57" s="503"/>
      <c r="P57" s="506"/>
      <c r="Q57" s="509"/>
      <c r="R57" s="512"/>
      <c r="S57" s="515"/>
      <c r="T57" s="521"/>
      <c r="W57" s="195">
        <v>9</v>
      </c>
      <c r="X57" s="213">
        <f t="shared" si="1"/>
        <v>6</v>
      </c>
      <c r="Y57" s="235"/>
      <c r="Z57" s="246"/>
      <c r="AB57" s="266"/>
    </row>
    <row r="58" spans="1:28" ht="18.600000000000001" customHeight="1">
      <c r="A58" s="528"/>
      <c r="B58" s="42" t="str">
        <f t="shared" si="0"/>
        <v/>
      </c>
      <c r="C58" s="483"/>
      <c r="D58" s="530"/>
      <c r="E58" s="530"/>
      <c r="F58" s="530"/>
      <c r="G58" s="530"/>
      <c r="H58" s="490"/>
      <c r="I58" s="494"/>
      <c r="J58" s="497"/>
      <c r="K58" s="500"/>
      <c r="L58" s="500"/>
      <c r="M58" s="500"/>
      <c r="N58" s="500"/>
      <c r="O58" s="503"/>
      <c r="P58" s="506"/>
      <c r="Q58" s="509"/>
      <c r="R58" s="512"/>
      <c r="S58" s="515"/>
      <c r="T58" s="521"/>
      <c r="W58" s="195">
        <v>10</v>
      </c>
      <c r="X58" s="213">
        <f t="shared" si="1"/>
        <v>7</v>
      </c>
      <c r="Y58" s="235"/>
      <c r="Z58" s="246"/>
      <c r="AB58" s="266"/>
    </row>
    <row r="59" spans="1:28" ht="18.600000000000001" customHeight="1">
      <c r="A59" s="528"/>
      <c r="B59" s="42" t="str">
        <f t="shared" si="0"/>
        <v/>
      </c>
      <c r="C59" s="483"/>
      <c r="D59" s="530"/>
      <c r="E59" s="530"/>
      <c r="F59" s="530"/>
      <c r="G59" s="530"/>
      <c r="H59" s="490"/>
      <c r="I59" s="494"/>
      <c r="J59" s="497"/>
      <c r="K59" s="500"/>
      <c r="L59" s="500"/>
      <c r="M59" s="500"/>
      <c r="N59" s="500"/>
      <c r="O59" s="503"/>
      <c r="P59" s="506"/>
      <c r="Q59" s="509"/>
      <c r="R59" s="512"/>
      <c r="S59" s="515"/>
      <c r="T59" s="521"/>
      <c r="W59" s="195">
        <v>11</v>
      </c>
      <c r="X59" s="213">
        <f t="shared" si="1"/>
        <v>1</v>
      </c>
      <c r="Y59" s="235"/>
      <c r="Z59" s="246"/>
      <c r="AB59" s="266"/>
    </row>
    <row r="60" spans="1:28" ht="18.600000000000001" customHeight="1">
      <c r="A60" s="528"/>
      <c r="B60" s="42" t="str">
        <f t="shared" si="0"/>
        <v/>
      </c>
      <c r="C60" s="483"/>
      <c r="D60" s="530"/>
      <c r="E60" s="530"/>
      <c r="F60" s="530"/>
      <c r="G60" s="530"/>
      <c r="H60" s="490"/>
      <c r="I60" s="494"/>
      <c r="J60" s="497"/>
      <c r="K60" s="500"/>
      <c r="L60" s="500"/>
      <c r="M60" s="500"/>
      <c r="N60" s="500"/>
      <c r="O60" s="503"/>
      <c r="P60" s="506"/>
      <c r="Q60" s="509"/>
      <c r="R60" s="512"/>
      <c r="S60" s="515"/>
      <c r="T60" s="521"/>
      <c r="W60" s="195">
        <v>12</v>
      </c>
      <c r="X60" s="213">
        <f t="shared" si="1"/>
        <v>2</v>
      </c>
      <c r="Y60" s="235"/>
      <c r="Z60" s="246"/>
      <c r="AB60" s="266"/>
    </row>
    <row r="61" spans="1:28" ht="18.600000000000001" customHeight="1">
      <c r="A61" s="528"/>
      <c r="B61" s="42" t="str">
        <f t="shared" si="0"/>
        <v/>
      </c>
      <c r="C61" s="483"/>
      <c r="D61" s="530"/>
      <c r="E61" s="530"/>
      <c r="F61" s="530"/>
      <c r="G61" s="530"/>
      <c r="H61" s="490"/>
      <c r="I61" s="494"/>
      <c r="J61" s="497"/>
      <c r="K61" s="500"/>
      <c r="L61" s="500"/>
      <c r="M61" s="500"/>
      <c r="N61" s="500"/>
      <c r="O61" s="503"/>
      <c r="P61" s="506"/>
      <c r="Q61" s="509"/>
      <c r="R61" s="512"/>
      <c r="S61" s="515"/>
      <c r="T61" s="521"/>
      <c r="W61" s="195">
        <v>13</v>
      </c>
      <c r="X61" s="213">
        <f t="shared" si="1"/>
        <v>3</v>
      </c>
      <c r="Y61" s="235"/>
      <c r="Z61" s="246"/>
      <c r="AB61" s="266"/>
    </row>
    <row r="62" spans="1:28" ht="18.600000000000001" customHeight="1">
      <c r="A62" s="528"/>
      <c r="B62" s="42" t="str">
        <f t="shared" si="0"/>
        <v/>
      </c>
      <c r="C62" s="483"/>
      <c r="D62" s="530"/>
      <c r="E62" s="530"/>
      <c r="F62" s="530"/>
      <c r="G62" s="530"/>
      <c r="H62" s="490"/>
      <c r="I62" s="494"/>
      <c r="J62" s="497"/>
      <c r="K62" s="500"/>
      <c r="L62" s="500"/>
      <c r="M62" s="500"/>
      <c r="N62" s="500"/>
      <c r="O62" s="503"/>
      <c r="P62" s="506"/>
      <c r="Q62" s="509"/>
      <c r="R62" s="512"/>
      <c r="S62" s="515"/>
      <c r="T62" s="521"/>
      <c r="W62" s="195">
        <v>14</v>
      </c>
      <c r="X62" s="213">
        <f t="shared" si="1"/>
        <v>4</v>
      </c>
      <c r="Y62" s="235"/>
      <c r="Z62" s="246"/>
      <c r="AB62" s="266"/>
    </row>
    <row r="63" spans="1:28" ht="18.600000000000001" customHeight="1">
      <c r="A63" s="528"/>
      <c r="B63" s="42" t="str">
        <f t="shared" si="0"/>
        <v/>
      </c>
      <c r="C63" s="483"/>
      <c r="D63" s="486"/>
      <c r="E63" s="486"/>
      <c r="F63" s="486"/>
      <c r="G63" s="486"/>
      <c r="H63" s="490"/>
      <c r="I63" s="494"/>
      <c r="J63" s="497"/>
      <c r="K63" s="500"/>
      <c r="L63" s="500"/>
      <c r="M63" s="500"/>
      <c r="N63" s="500"/>
      <c r="O63" s="503"/>
      <c r="P63" s="506"/>
      <c r="Q63" s="509"/>
      <c r="R63" s="512"/>
      <c r="S63" s="515"/>
      <c r="T63" s="521"/>
      <c r="W63" s="195">
        <v>15</v>
      </c>
      <c r="X63" s="213">
        <f t="shared" si="1"/>
        <v>5</v>
      </c>
      <c r="Y63" s="235"/>
      <c r="Z63" s="246"/>
      <c r="AB63" s="266"/>
    </row>
    <row r="64" spans="1:28" ht="18.600000000000001" customHeight="1">
      <c r="A64" s="528"/>
      <c r="B64" s="42" t="str">
        <f t="shared" si="0"/>
        <v/>
      </c>
      <c r="C64" s="483"/>
      <c r="D64" s="486"/>
      <c r="E64" s="486"/>
      <c r="F64" s="486"/>
      <c r="G64" s="486"/>
      <c r="H64" s="490"/>
      <c r="I64" s="494"/>
      <c r="J64" s="497"/>
      <c r="K64" s="500"/>
      <c r="L64" s="500"/>
      <c r="M64" s="500"/>
      <c r="N64" s="500"/>
      <c r="O64" s="503"/>
      <c r="P64" s="506"/>
      <c r="Q64" s="509"/>
      <c r="R64" s="512"/>
      <c r="S64" s="515"/>
      <c r="T64" s="521"/>
      <c r="W64" s="195">
        <v>16</v>
      </c>
      <c r="X64" s="213">
        <f t="shared" si="1"/>
        <v>6</v>
      </c>
      <c r="Y64" s="235"/>
      <c r="Z64" s="246"/>
      <c r="AB64" s="266"/>
    </row>
    <row r="65" spans="1:28" ht="18.600000000000001" customHeight="1">
      <c r="A65" s="528"/>
      <c r="B65" s="42" t="str">
        <f t="shared" si="0"/>
        <v/>
      </c>
      <c r="C65" s="483"/>
      <c r="D65" s="486"/>
      <c r="E65" s="486"/>
      <c r="F65" s="486"/>
      <c r="G65" s="486"/>
      <c r="H65" s="490"/>
      <c r="I65" s="494"/>
      <c r="J65" s="497"/>
      <c r="K65" s="500"/>
      <c r="L65" s="500"/>
      <c r="M65" s="500"/>
      <c r="N65" s="500"/>
      <c r="O65" s="503"/>
      <c r="P65" s="506"/>
      <c r="Q65" s="509"/>
      <c r="R65" s="512"/>
      <c r="S65" s="515"/>
      <c r="T65" s="521"/>
      <c r="W65" s="195">
        <v>17</v>
      </c>
      <c r="X65" s="213">
        <f t="shared" si="1"/>
        <v>7</v>
      </c>
      <c r="Y65" s="235"/>
      <c r="Z65" s="246"/>
      <c r="AB65" s="266"/>
    </row>
    <row r="66" spans="1:28" ht="18.600000000000001" customHeight="1">
      <c r="A66" s="528"/>
      <c r="B66" s="42" t="str">
        <f t="shared" si="0"/>
        <v/>
      </c>
      <c r="C66" s="483"/>
      <c r="D66" s="486"/>
      <c r="E66" s="486"/>
      <c r="F66" s="486"/>
      <c r="G66" s="486"/>
      <c r="H66" s="490"/>
      <c r="I66" s="494"/>
      <c r="J66" s="497"/>
      <c r="K66" s="500"/>
      <c r="L66" s="500"/>
      <c r="M66" s="500"/>
      <c r="N66" s="500"/>
      <c r="O66" s="503"/>
      <c r="P66" s="506"/>
      <c r="Q66" s="509"/>
      <c r="R66" s="512"/>
      <c r="S66" s="515"/>
      <c r="T66" s="521"/>
      <c r="W66" s="195">
        <v>18</v>
      </c>
      <c r="X66" s="213">
        <f t="shared" si="1"/>
        <v>1</v>
      </c>
      <c r="Y66" s="235"/>
      <c r="Z66" s="246"/>
      <c r="AB66" s="266"/>
    </row>
    <row r="67" spans="1:28" ht="18.600000000000001" customHeight="1">
      <c r="A67" s="528"/>
      <c r="B67" s="42" t="str">
        <f t="shared" si="0"/>
        <v/>
      </c>
      <c r="C67" s="483"/>
      <c r="D67" s="486"/>
      <c r="E67" s="486"/>
      <c r="F67" s="486"/>
      <c r="G67" s="486"/>
      <c r="H67" s="490"/>
      <c r="I67" s="494"/>
      <c r="J67" s="497"/>
      <c r="K67" s="500"/>
      <c r="L67" s="500"/>
      <c r="M67" s="500"/>
      <c r="N67" s="500"/>
      <c r="O67" s="503"/>
      <c r="P67" s="506"/>
      <c r="Q67" s="509"/>
      <c r="R67" s="512"/>
      <c r="S67" s="515"/>
      <c r="T67" s="521"/>
      <c r="W67" s="195">
        <v>19</v>
      </c>
      <c r="X67" s="213">
        <f t="shared" si="1"/>
        <v>2</v>
      </c>
      <c r="Y67" s="235"/>
      <c r="Z67" s="246"/>
      <c r="AB67" s="266"/>
    </row>
    <row r="68" spans="1:28" ht="18.600000000000001" customHeight="1">
      <c r="A68" s="528"/>
      <c r="B68" s="42" t="str">
        <f t="shared" si="0"/>
        <v/>
      </c>
      <c r="C68" s="483"/>
      <c r="D68" s="486"/>
      <c r="E68" s="486"/>
      <c r="F68" s="486"/>
      <c r="G68" s="486"/>
      <c r="H68" s="490"/>
      <c r="I68" s="494"/>
      <c r="J68" s="497"/>
      <c r="K68" s="500"/>
      <c r="L68" s="500"/>
      <c r="M68" s="500"/>
      <c r="N68" s="500"/>
      <c r="O68" s="503"/>
      <c r="P68" s="506"/>
      <c r="Q68" s="509"/>
      <c r="R68" s="512"/>
      <c r="S68" s="515"/>
      <c r="T68" s="521"/>
      <c r="W68" s="195">
        <v>20</v>
      </c>
      <c r="X68" s="213">
        <f t="shared" si="1"/>
        <v>3</v>
      </c>
      <c r="Y68" s="235"/>
      <c r="Z68" s="246"/>
      <c r="AB68" s="266"/>
    </row>
    <row r="69" spans="1:28" ht="18.600000000000001" customHeight="1">
      <c r="A69" s="528"/>
      <c r="B69" s="42" t="str">
        <f t="shared" si="0"/>
        <v/>
      </c>
      <c r="C69" s="483"/>
      <c r="D69" s="486"/>
      <c r="E69" s="486"/>
      <c r="F69" s="486"/>
      <c r="G69" s="486"/>
      <c r="H69" s="490"/>
      <c r="I69" s="494"/>
      <c r="J69" s="497"/>
      <c r="K69" s="500"/>
      <c r="L69" s="500"/>
      <c r="M69" s="500"/>
      <c r="N69" s="500"/>
      <c r="O69" s="503"/>
      <c r="P69" s="506"/>
      <c r="Q69" s="509"/>
      <c r="R69" s="512"/>
      <c r="S69" s="515"/>
      <c r="T69" s="521"/>
      <c r="W69" s="195">
        <v>21</v>
      </c>
      <c r="X69" s="213">
        <f t="shared" si="1"/>
        <v>4</v>
      </c>
      <c r="Y69" s="235"/>
      <c r="Z69" s="246"/>
      <c r="AB69" s="266"/>
    </row>
    <row r="70" spans="1:28" ht="18.600000000000001" customHeight="1">
      <c r="A70" s="528"/>
      <c r="B70" s="42" t="str">
        <f t="shared" si="0"/>
        <v/>
      </c>
      <c r="C70" s="483"/>
      <c r="D70" s="486"/>
      <c r="E70" s="486"/>
      <c r="F70" s="486"/>
      <c r="G70" s="486"/>
      <c r="H70" s="490"/>
      <c r="I70" s="494"/>
      <c r="J70" s="497"/>
      <c r="K70" s="500"/>
      <c r="L70" s="500"/>
      <c r="M70" s="500"/>
      <c r="N70" s="500"/>
      <c r="O70" s="503"/>
      <c r="P70" s="506"/>
      <c r="Q70" s="509"/>
      <c r="R70" s="512"/>
      <c r="S70" s="515"/>
      <c r="T70" s="521"/>
      <c r="W70" s="195">
        <v>22</v>
      </c>
      <c r="X70" s="213">
        <f t="shared" si="1"/>
        <v>5</v>
      </c>
      <c r="Y70" s="235"/>
      <c r="Z70" s="246"/>
      <c r="AB70" s="266"/>
    </row>
    <row r="71" spans="1:28" ht="18.600000000000001" customHeight="1">
      <c r="A71" s="528"/>
      <c r="B71" s="42" t="str">
        <f t="shared" si="0"/>
        <v/>
      </c>
      <c r="C71" s="483"/>
      <c r="D71" s="530"/>
      <c r="E71" s="530"/>
      <c r="F71" s="530"/>
      <c r="G71" s="530"/>
      <c r="H71" s="490"/>
      <c r="I71" s="494"/>
      <c r="J71" s="497"/>
      <c r="K71" s="500"/>
      <c r="L71" s="500"/>
      <c r="M71" s="500"/>
      <c r="N71" s="500"/>
      <c r="O71" s="503"/>
      <c r="P71" s="506"/>
      <c r="Q71" s="509"/>
      <c r="R71" s="512"/>
      <c r="S71" s="515"/>
      <c r="T71" s="521"/>
      <c r="W71" s="195">
        <v>23</v>
      </c>
      <c r="X71" s="213">
        <f t="shared" si="1"/>
        <v>6</v>
      </c>
      <c r="Y71" s="235"/>
      <c r="Z71" s="246"/>
      <c r="AB71" s="266"/>
    </row>
    <row r="72" spans="1:28" ht="18.600000000000001" customHeight="1">
      <c r="A72" s="528"/>
      <c r="B72" s="42" t="str">
        <f t="shared" si="0"/>
        <v/>
      </c>
      <c r="C72" s="483"/>
      <c r="D72" s="530"/>
      <c r="E72" s="530"/>
      <c r="F72" s="530"/>
      <c r="G72" s="530"/>
      <c r="H72" s="490"/>
      <c r="I72" s="494"/>
      <c r="J72" s="497"/>
      <c r="K72" s="500"/>
      <c r="L72" s="500"/>
      <c r="M72" s="500"/>
      <c r="N72" s="500"/>
      <c r="O72" s="503"/>
      <c r="P72" s="506"/>
      <c r="Q72" s="509"/>
      <c r="R72" s="512"/>
      <c r="S72" s="515"/>
      <c r="T72" s="521"/>
      <c r="W72" s="195">
        <v>24</v>
      </c>
      <c r="X72" s="213">
        <f t="shared" si="1"/>
        <v>7</v>
      </c>
      <c r="Y72" s="235"/>
      <c r="Z72" s="246"/>
      <c r="AB72" s="266"/>
    </row>
    <row r="73" spans="1:28" ht="18.600000000000001" customHeight="1">
      <c r="A73" s="528"/>
      <c r="B73" s="42" t="str">
        <f t="shared" ref="B73:B83" si="2">IF(A73&lt;&gt;"",WEEKDAY($A$1&amp;"/"&amp;$E$1&amp;"/"&amp;A73),"")</f>
        <v/>
      </c>
      <c r="C73" s="483"/>
      <c r="D73" s="530"/>
      <c r="E73" s="530"/>
      <c r="F73" s="530"/>
      <c r="G73" s="530"/>
      <c r="H73" s="490"/>
      <c r="I73" s="494"/>
      <c r="J73" s="497"/>
      <c r="K73" s="500"/>
      <c r="L73" s="500"/>
      <c r="M73" s="500"/>
      <c r="N73" s="500"/>
      <c r="O73" s="503"/>
      <c r="P73" s="506"/>
      <c r="Q73" s="509"/>
      <c r="R73" s="512"/>
      <c r="S73" s="515"/>
      <c r="T73" s="521"/>
      <c r="W73" s="195">
        <v>25</v>
      </c>
      <c r="X73" s="213">
        <f t="shared" si="1"/>
        <v>1</v>
      </c>
      <c r="Y73" s="235"/>
      <c r="Z73" s="246"/>
      <c r="AB73" s="266"/>
    </row>
    <row r="74" spans="1:28" ht="18.600000000000001" customHeight="1">
      <c r="A74" s="528"/>
      <c r="B74" s="42" t="str">
        <f t="shared" si="2"/>
        <v/>
      </c>
      <c r="C74" s="483"/>
      <c r="D74" s="530"/>
      <c r="E74" s="530"/>
      <c r="F74" s="530"/>
      <c r="G74" s="530"/>
      <c r="H74" s="490"/>
      <c r="I74" s="494"/>
      <c r="J74" s="497"/>
      <c r="K74" s="500"/>
      <c r="L74" s="500"/>
      <c r="M74" s="500"/>
      <c r="N74" s="500"/>
      <c r="O74" s="503"/>
      <c r="P74" s="506"/>
      <c r="Q74" s="509"/>
      <c r="R74" s="512"/>
      <c r="S74" s="515"/>
      <c r="T74" s="521"/>
      <c r="W74" s="195">
        <v>26</v>
      </c>
      <c r="X74" s="213">
        <f t="shared" si="1"/>
        <v>2</v>
      </c>
      <c r="Y74" s="235"/>
      <c r="Z74" s="246"/>
      <c r="AB74" s="266"/>
    </row>
    <row r="75" spans="1:28" ht="18.600000000000001" customHeight="1">
      <c r="A75" s="528"/>
      <c r="B75" s="42" t="str">
        <f t="shared" si="2"/>
        <v/>
      </c>
      <c r="C75" s="483"/>
      <c r="D75" s="530"/>
      <c r="E75" s="530"/>
      <c r="F75" s="530"/>
      <c r="G75" s="530"/>
      <c r="H75" s="490"/>
      <c r="I75" s="494"/>
      <c r="J75" s="497"/>
      <c r="K75" s="500"/>
      <c r="L75" s="500"/>
      <c r="M75" s="500"/>
      <c r="N75" s="500"/>
      <c r="O75" s="503"/>
      <c r="P75" s="506"/>
      <c r="Q75" s="509"/>
      <c r="R75" s="512"/>
      <c r="S75" s="515"/>
      <c r="T75" s="521"/>
      <c r="W75" s="195">
        <v>27</v>
      </c>
      <c r="X75" s="213">
        <f t="shared" si="1"/>
        <v>3</v>
      </c>
      <c r="Y75" s="235"/>
      <c r="Z75" s="246"/>
      <c r="AB75" s="266"/>
    </row>
    <row r="76" spans="1:28" ht="18.600000000000001" customHeight="1">
      <c r="A76" s="528"/>
      <c r="B76" s="42" t="str">
        <f t="shared" si="2"/>
        <v/>
      </c>
      <c r="C76" s="483"/>
      <c r="D76" s="530"/>
      <c r="E76" s="530"/>
      <c r="F76" s="530"/>
      <c r="G76" s="530"/>
      <c r="H76" s="490"/>
      <c r="I76" s="494"/>
      <c r="J76" s="497"/>
      <c r="K76" s="500"/>
      <c r="L76" s="500"/>
      <c r="M76" s="500"/>
      <c r="N76" s="500"/>
      <c r="O76" s="503"/>
      <c r="P76" s="506"/>
      <c r="Q76" s="509"/>
      <c r="R76" s="512"/>
      <c r="S76" s="515"/>
      <c r="T76" s="521"/>
      <c r="W76" s="195">
        <v>28</v>
      </c>
      <c r="X76" s="213">
        <f t="shared" si="1"/>
        <v>4</v>
      </c>
      <c r="Y76" s="235"/>
      <c r="Z76" s="246"/>
      <c r="AB76" s="266"/>
    </row>
    <row r="77" spans="1:28" ht="18.600000000000001" customHeight="1">
      <c r="A77" s="528"/>
      <c r="B77" s="42" t="str">
        <f t="shared" si="2"/>
        <v/>
      </c>
      <c r="C77" s="483"/>
      <c r="D77" s="530"/>
      <c r="E77" s="530"/>
      <c r="F77" s="530"/>
      <c r="G77" s="530"/>
      <c r="H77" s="490"/>
      <c r="I77" s="494"/>
      <c r="J77" s="497"/>
      <c r="K77" s="500"/>
      <c r="L77" s="500"/>
      <c r="M77" s="500"/>
      <c r="N77" s="500"/>
      <c r="O77" s="503"/>
      <c r="P77" s="506"/>
      <c r="Q77" s="509"/>
      <c r="R77" s="512"/>
      <c r="S77" s="515"/>
      <c r="T77" s="521"/>
      <c r="W77" s="195">
        <v>29</v>
      </c>
      <c r="X77" s="213">
        <f t="shared" si="1"/>
        <v>5</v>
      </c>
      <c r="Y77" s="235"/>
      <c r="Z77" s="246"/>
      <c r="AB77" s="266"/>
    </row>
    <row r="78" spans="1:28" ht="18.600000000000001" customHeight="1">
      <c r="A78" s="528"/>
      <c r="B78" s="42" t="str">
        <f t="shared" si="2"/>
        <v/>
      </c>
      <c r="C78" s="483"/>
      <c r="D78" s="530"/>
      <c r="E78" s="530"/>
      <c r="F78" s="530"/>
      <c r="G78" s="530"/>
      <c r="H78" s="490"/>
      <c r="I78" s="494"/>
      <c r="J78" s="497"/>
      <c r="K78" s="500"/>
      <c r="L78" s="500"/>
      <c r="M78" s="500"/>
      <c r="N78" s="500"/>
      <c r="O78" s="503"/>
      <c r="P78" s="506"/>
      <c r="Q78" s="509"/>
      <c r="R78" s="512"/>
      <c r="S78" s="515"/>
      <c r="T78" s="521"/>
      <c r="W78" s="195">
        <v>30</v>
      </c>
      <c r="X78" s="213">
        <f t="shared" si="1"/>
        <v>6</v>
      </c>
      <c r="Y78" s="235"/>
      <c r="Z78" s="246"/>
      <c r="AB78" s="266"/>
    </row>
    <row r="79" spans="1:28" ht="18.600000000000001" customHeight="1">
      <c r="A79" s="528"/>
      <c r="B79" s="42" t="str">
        <f t="shared" si="2"/>
        <v/>
      </c>
      <c r="C79" s="483"/>
      <c r="D79" s="530"/>
      <c r="E79" s="530"/>
      <c r="F79" s="530"/>
      <c r="G79" s="530"/>
      <c r="H79" s="490"/>
      <c r="I79" s="494"/>
      <c r="J79" s="497"/>
      <c r="K79" s="500"/>
      <c r="L79" s="500"/>
      <c r="M79" s="500"/>
      <c r="N79" s="500"/>
      <c r="O79" s="503"/>
      <c r="P79" s="506"/>
      <c r="Q79" s="509"/>
      <c r="R79" s="512"/>
      <c r="S79" s="515"/>
      <c r="T79" s="521"/>
      <c r="W79" s="195">
        <v>31</v>
      </c>
      <c r="X79" s="213">
        <f t="shared" si="1"/>
        <v>7</v>
      </c>
      <c r="Y79" s="235"/>
      <c r="Z79" s="246"/>
      <c r="AB79" s="266"/>
    </row>
    <row r="80" spans="1:28" ht="18.600000000000001" customHeight="1">
      <c r="A80" s="528"/>
      <c r="B80" s="42" t="str">
        <f t="shared" si="2"/>
        <v/>
      </c>
      <c r="C80" s="483"/>
      <c r="D80" s="530"/>
      <c r="E80" s="530"/>
      <c r="F80" s="530"/>
      <c r="G80" s="530"/>
      <c r="H80" s="490"/>
      <c r="I80" s="494"/>
      <c r="J80" s="497"/>
      <c r="K80" s="500"/>
      <c r="L80" s="500"/>
      <c r="M80" s="500"/>
      <c r="N80" s="500"/>
      <c r="O80" s="503"/>
      <c r="P80" s="506"/>
      <c r="Q80" s="509"/>
      <c r="R80" s="512"/>
      <c r="S80" s="515"/>
      <c r="T80" s="521"/>
      <c r="W80" s="193"/>
      <c r="X80" s="193"/>
      <c r="Y80" s="235"/>
      <c r="Z80" s="246"/>
      <c r="AB80" s="266"/>
    </row>
    <row r="81" spans="1:28" ht="18.600000000000001" customHeight="1">
      <c r="A81" s="528"/>
      <c r="B81" s="42" t="str">
        <f t="shared" si="2"/>
        <v/>
      </c>
      <c r="C81" s="483"/>
      <c r="D81" s="530"/>
      <c r="E81" s="530"/>
      <c r="F81" s="530"/>
      <c r="G81" s="530"/>
      <c r="H81" s="490"/>
      <c r="I81" s="494"/>
      <c r="J81" s="497"/>
      <c r="K81" s="500"/>
      <c r="L81" s="500"/>
      <c r="M81" s="500"/>
      <c r="N81" s="500"/>
      <c r="O81" s="503"/>
      <c r="P81" s="506"/>
      <c r="Q81" s="509"/>
      <c r="R81" s="512"/>
      <c r="S81" s="515"/>
      <c r="T81" s="521"/>
      <c r="W81" s="193"/>
      <c r="X81" s="193"/>
      <c r="Y81" s="235"/>
      <c r="Z81" s="246"/>
      <c r="AB81" s="266"/>
    </row>
    <row r="82" spans="1:28" ht="18.600000000000001" customHeight="1">
      <c r="A82" s="528"/>
      <c r="B82" s="42" t="str">
        <f t="shared" si="2"/>
        <v/>
      </c>
      <c r="C82" s="483"/>
      <c r="D82" s="486"/>
      <c r="E82" s="486"/>
      <c r="F82" s="486"/>
      <c r="G82" s="486"/>
      <c r="H82" s="490"/>
      <c r="I82" s="494"/>
      <c r="J82" s="497"/>
      <c r="K82" s="500"/>
      <c r="L82" s="500"/>
      <c r="M82" s="500"/>
      <c r="N82" s="500"/>
      <c r="O82" s="503"/>
      <c r="P82" s="506"/>
      <c r="Q82" s="509"/>
      <c r="R82" s="512"/>
      <c r="S82" s="515"/>
      <c r="T82" s="521"/>
      <c r="W82" s="193"/>
      <c r="X82" s="193"/>
      <c r="Y82" s="235"/>
      <c r="Z82" s="246"/>
      <c r="AB82" s="266"/>
    </row>
    <row r="83" spans="1:28" ht="18.600000000000001" customHeight="1">
      <c r="A83" s="529"/>
      <c r="B83" s="43" t="str">
        <f t="shared" si="2"/>
        <v/>
      </c>
      <c r="C83" s="484"/>
      <c r="D83" s="531"/>
      <c r="E83" s="531"/>
      <c r="F83" s="531"/>
      <c r="G83" s="531"/>
      <c r="H83" s="492"/>
      <c r="I83" s="496"/>
      <c r="J83" s="499"/>
      <c r="K83" s="502"/>
      <c r="L83" s="502"/>
      <c r="M83" s="502"/>
      <c r="N83" s="502"/>
      <c r="O83" s="504"/>
      <c r="P83" s="507"/>
      <c r="Q83" s="510"/>
      <c r="R83" s="513"/>
      <c r="S83" s="516"/>
      <c r="T83" s="522"/>
      <c r="W83" s="193"/>
      <c r="X83" s="193"/>
      <c r="Y83" s="235"/>
      <c r="Z83" s="246"/>
      <c r="AB83" s="266"/>
    </row>
    <row r="84" spans="1:28" ht="18.600000000000001" customHeight="1">
      <c r="A84" s="34" t="s">
        <v>105</v>
      </c>
      <c r="B84" s="44"/>
      <c r="C84" s="44"/>
      <c r="D84" s="44"/>
      <c r="E84" s="44"/>
      <c r="F84" s="44"/>
      <c r="G84" s="70"/>
      <c r="H84" s="83">
        <f>COUNTA(H9:H83)</f>
        <v>0</v>
      </c>
      <c r="I84" s="95">
        <f>COUNTA(I9:I83)</f>
        <v>0</v>
      </c>
      <c r="J84" s="104">
        <f t="shared" ref="J84:S84" si="3">SUM(J9:J83)</f>
        <v>0</v>
      </c>
      <c r="K84" s="83">
        <f t="shared" si="3"/>
        <v>0</v>
      </c>
      <c r="L84" s="83">
        <f t="shared" si="3"/>
        <v>0</v>
      </c>
      <c r="M84" s="83">
        <f t="shared" si="3"/>
        <v>0</v>
      </c>
      <c r="N84" s="83">
        <f t="shared" si="3"/>
        <v>0</v>
      </c>
      <c r="O84" s="83">
        <f t="shared" si="3"/>
        <v>0</v>
      </c>
      <c r="P84" s="83">
        <f t="shared" si="3"/>
        <v>0</v>
      </c>
      <c r="Q84" s="83">
        <f t="shared" si="3"/>
        <v>0</v>
      </c>
      <c r="R84" s="83">
        <f t="shared" si="3"/>
        <v>0</v>
      </c>
      <c r="S84" s="83">
        <f t="shared" si="3"/>
        <v>0</v>
      </c>
      <c r="T84" s="104">
        <f>COUNTA(T9:T83)</f>
        <v>0</v>
      </c>
      <c r="W84" s="193"/>
      <c r="X84" s="193"/>
      <c r="Y84" s="235"/>
      <c r="Z84" s="246"/>
      <c r="AB84" s="266"/>
    </row>
    <row r="85" spans="1:28" ht="18.600000000000001" customHeight="1">
      <c r="A85" s="3"/>
      <c r="B85" s="45"/>
      <c r="C85" s="56"/>
      <c r="D85" s="45"/>
      <c r="E85" s="56"/>
      <c r="F85" s="45"/>
      <c r="G85" s="71"/>
      <c r="H85" s="84" t="str">
        <f>IF(H84=I84,"","※↑「内容」↑「分野」の件数が一致するように入力してください。")</f>
        <v/>
      </c>
      <c r="T85" s="165" t="str">
        <f>IF(T84&gt;31,"↑","")</f>
        <v/>
      </c>
      <c r="W85" s="193"/>
      <c r="X85" s="193"/>
      <c r="Y85" s="235"/>
      <c r="Z85" s="246"/>
      <c r="AB85" s="266"/>
    </row>
    <row r="86" spans="1:28" ht="18.600000000000001" customHeight="1">
      <c r="A86" s="25" t="str">
        <f>IF(B119&lt;&gt;T84,"報告日数（A列）と活動日数（T列）が一致していません。活動日数（T列）は一日に一つだけ【〇】を入力してください。","")</f>
        <v/>
      </c>
      <c r="T86" s="165" t="str">
        <f>IF(T84&gt;31,"活動日数が今月の日数を越えないように訂正してください。","")</f>
        <v/>
      </c>
      <c r="W86" s="193"/>
      <c r="X86" s="193"/>
      <c r="Y86" s="235"/>
      <c r="Z86" s="246"/>
      <c r="AB86" s="266"/>
    </row>
    <row r="87" spans="1:28" ht="18.600000000000001" customHeight="1">
      <c r="W87" s="193"/>
      <c r="X87" s="193"/>
      <c r="Y87" s="235"/>
      <c r="Z87" s="246"/>
      <c r="AB87" s="266"/>
    </row>
    <row r="88" spans="1:28">
      <c r="A88" s="35">
        <f>COUNTIF($A$9:$A$83,1)</f>
        <v>0</v>
      </c>
      <c r="B88" s="35">
        <f t="shared" ref="B88:B118" si="4">COUNTIF(A88,"&gt;=1")</f>
        <v>0</v>
      </c>
    </row>
    <row r="89" spans="1:28">
      <c r="A89" s="35">
        <f>COUNTIF($A$9:$A$83,2)</f>
        <v>0</v>
      </c>
      <c r="B89" s="35">
        <f t="shared" si="4"/>
        <v>0</v>
      </c>
    </row>
    <row r="90" spans="1:28">
      <c r="A90" s="35">
        <f>COUNTIF($A$9:$A$83,3)</f>
        <v>0</v>
      </c>
      <c r="B90" s="35">
        <f t="shared" si="4"/>
        <v>0</v>
      </c>
    </row>
    <row r="91" spans="1:28">
      <c r="A91" s="35">
        <f>COUNTIF($A$9:$A$83,4)</f>
        <v>0</v>
      </c>
      <c r="B91" s="35">
        <f t="shared" si="4"/>
        <v>0</v>
      </c>
    </row>
    <row r="92" spans="1:28">
      <c r="A92" s="35">
        <f>COUNTIF($A$9:$A$83,5)</f>
        <v>0</v>
      </c>
      <c r="B92" s="35">
        <f t="shared" si="4"/>
        <v>0</v>
      </c>
    </row>
    <row r="93" spans="1:28">
      <c r="A93" s="35">
        <f>COUNTIF($A$9:$A$83,6)</f>
        <v>0</v>
      </c>
      <c r="B93" s="35">
        <f t="shared" si="4"/>
        <v>0</v>
      </c>
    </row>
    <row r="94" spans="1:28">
      <c r="A94" s="35">
        <f>COUNTIF($A$9:$A$83,7)</f>
        <v>0</v>
      </c>
      <c r="B94" s="35">
        <f t="shared" si="4"/>
        <v>0</v>
      </c>
    </row>
    <row r="95" spans="1:28">
      <c r="A95" s="35">
        <f>COUNTIF($A$9:$A$83,8)</f>
        <v>0</v>
      </c>
      <c r="B95" s="35">
        <f t="shared" si="4"/>
        <v>0</v>
      </c>
    </row>
    <row r="96" spans="1:28">
      <c r="A96" s="35">
        <f>COUNTIF($A$9:$A$83,9)</f>
        <v>0</v>
      </c>
      <c r="B96" s="35">
        <f t="shared" si="4"/>
        <v>0</v>
      </c>
    </row>
    <row r="97" spans="1:2">
      <c r="A97" s="35">
        <f>COUNTIF($A$9:$A$83,10)</f>
        <v>0</v>
      </c>
      <c r="B97" s="35">
        <f t="shared" si="4"/>
        <v>0</v>
      </c>
    </row>
    <row r="98" spans="1:2">
      <c r="A98" s="35">
        <f>COUNTIF($A$9:$A$83,11)</f>
        <v>0</v>
      </c>
      <c r="B98" s="35">
        <f t="shared" si="4"/>
        <v>0</v>
      </c>
    </row>
    <row r="99" spans="1:2">
      <c r="A99" s="35">
        <f>COUNTIF($A$9:$A$83,12)</f>
        <v>0</v>
      </c>
      <c r="B99" s="35">
        <f t="shared" si="4"/>
        <v>0</v>
      </c>
    </row>
    <row r="100" spans="1:2">
      <c r="A100" s="35">
        <f>COUNTIF($A$9:$A$83,13)</f>
        <v>0</v>
      </c>
      <c r="B100" s="35">
        <f t="shared" si="4"/>
        <v>0</v>
      </c>
    </row>
    <row r="101" spans="1:2">
      <c r="A101" s="35">
        <f>COUNTIF($A$9:$A$83,14)</f>
        <v>0</v>
      </c>
      <c r="B101" s="35">
        <f t="shared" si="4"/>
        <v>0</v>
      </c>
    </row>
    <row r="102" spans="1:2">
      <c r="A102" s="35">
        <f>COUNTIF($A$9:$A$83,15)</f>
        <v>0</v>
      </c>
      <c r="B102" s="35">
        <f t="shared" si="4"/>
        <v>0</v>
      </c>
    </row>
    <row r="103" spans="1:2">
      <c r="A103" s="35">
        <f>COUNTIF($A$9:$A$83,16)</f>
        <v>0</v>
      </c>
      <c r="B103" s="35">
        <f t="shared" si="4"/>
        <v>0</v>
      </c>
    </row>
    <row r="104" spans="1:2">
      <c r="A104" s="35">
        <f>COUNTIF($A$9:$A$83,17)</f>
        <v>0</v>
      </c>
      <c r="B104" s="35">
        <f t="shared" si="4"/>
        <v>0</v>
      </c>
    </row>
    <row r="105" spans="1:2">
      <c r="A105" s="35">
        <f>COUNTIF($A$9:$A$83,18)</f>
        <v>0</v>
      </c>
      <c r="B105" s="35">
        <f t="shared" si="4"/>
        <v>0</v>
      </c>
    </row>
    <row r="106" spans="1:2">
      <c r="A106" s="35">
        <f>COUNTIF($A$9:$A$83,19)</f>
        <v>0</v>
      </c>
      <c r="B106" s="35">
        <f t="shared" si="4"/>
        <v>0</v>
      </c>
    </row>
    <row r="107" spans="1:2">
      <c r="A107" s="35">
        <f>COUNTIF($A$9:$A$83,20)</f>
        <v>0</v>
      </c>
      <c r="B107" s="35">
        <f t="shared" si="4"/>
        <v>0</v>
      </c>
    </row>
    <row r="108" spans="1:2">
      <c r="A108" s="35">
        <f>COUNTIF($A$9:$A$83,21)</f>
        <v>0</v>
      </c>
      <c r="B108" s="35">
        <f t="shared" si="4"/>
        <v>0</v>
      </c>
    </row>
    <row r="109" spans="1:2">
      <c r="A109" s="35">
        <f>COUNTIF($A$9:$A$83,22)</f>
        <v>0</v>
      </c>
      <c r="B109" s="35">
        <f t="shared" si="4"/>
        <v>0</v>
      </c>
    </row>
    <row r="110" spans="1:2">
      <c r="A110" s="35">
        <f>COUNTIF($A$9:$A$83,23)</f>
        <v>0</v>
      </c>
      <c r="B110" s="35">
        <f t="shared" si="4"/>
        <v>0</v>
      </c>
    </row>
    <row r="111" spans="1:2">
      <c r="A111" s="35">
        <f>COUNTIF($A$9:$A$83,24)</f>
        <v>0</v>
      </c>
      <c r="B111" s="35">
        <f t="shared" si="4"/>
        <v>0</v>
      </c>
    </row>
    <row r="112" spans="1:2">
      <c r="A112" s="35">
        <f>COUNTIF($A$9:$A$83,25)</f>
        <v>0</v>
      </c>
      <c r="B112" s="35">
        <f t="shared" si="4"/>
        <v>0</v>
      </c>
    </row>
    <row r="113" spans="1:2">
      <c r="A113" s="35">
        <f>COUNTIF($A$9:$A$83,26)</f>
        <v>0</v>
      </c>
      <c r="B113" s="35">
        <f t="shared" si="4"/>
        <v>0</v>
      </c>
    </row>
    <row r="114" spans="1:2">
      <c r="A114" s="35">
        <f>COUNTIF($A$9:$A$83,27)</f>
        <v>0</v>
      </c>
      <c r="B114" s="35">
        <f t="shared" si="4"/>
        <v>0</v>
      </c>
    </row>
    <row r="115" spans="1:2">
      <c r="A115" s="35">
        <f>COUNTIF($A$9:$A$83,28)</f>
        <v>0</v>
      </c>
      <c r="B115" s="35">
        <f t="shared" si="4"/>
        <v>0</v>
      </c>
    </row>
    <row r="116" spans="1:2">
      <c r="A116" s="35">
        <f>COUNTIF($A$9:$A$83,29)</f>
        <v>0</v>
      </c>
      <c r="B116" s="35">
        <f t="shared" si="4"/>
        <v>0</v>
      </c>
    </row>
    <row r="117" spans="1:2">
      <c r="A117" s="35">
        <f>COUNTIF($A$9:$A$83,30)</f>
        <v>0</v>
      </c>
      <c r="B117" s="35">
        <f t="shared" si="4"/>
        <v>0</v>
      </c>
    </row>
    <row r="118" spans="1:2">
      <c r="A118" s="35">
        <f>COUNTIF($A$9:$A$83,31)</f>
        <v>0</v>
      </c>
      <c r="B118" s="35">
        <f t="shared" si="4"/>
        <v>0</v>
      </c>
    </row>
    <row r="119" spans="1:2">
      <c r="B119" s="10">
        <f>SUM(B88:B118)</f>
        <v>0</v>
      </c>
    </row>
  </sheetData>
  <sheetProtection algorithmName="SHA-512" hashValue="niJlnGU+a18EwSzngKo8gRNiy1AD75zbdsTQXzVNdUENA4X90nKFuhM6HsiVrzbDrIUcCe7YaoiBECyIPheZWQ==" saltValue="PU+Lfs+ppNcOeEw7ycKMBA==" spinCount="100000" sheet="1" objects="1" scenarios="1"/>
  <mergeCells count="116">
    <mergeCell ref="A1:C1"/>
    <mergeCell ref="N1:O1"/>
    <mergeCell ref="P1:T1"/>
    <mergeCell ref="N2:O2"/>
    <mergeCell ref="P2:T2"/>
    <mergeCell ref="W2:AB2"/>
    <mergeCell ref="H4:I4"/>
    <mergeCell ref="J4:O4"/>
    <mergeCell ref="P4:Q4"/>
    <mergeCell ref="R4:S4"/>
    <mergeCell ref="X5:AB5"/>
    <mergeCell ref="C9:G9"/>
    <mergeCell ref="V9:W9"/>
    <mergeCell ref="C10:G10"/>
    <mergeCell ref="W10:AB10"/>
    <mergeCell ref="C11:G11"/>
    <mergeCell ref="C12:G12"/>
    <mergeCell ref="C13:G13"/>
    <mergeCell ref="C14:G14"/>
    <mergeCell ref="C15:G15"/>
    <mergeCell ref="C16:G16"/>
    <mergeCell ref="C17:G17"/>
    <mergeCell ref="AD17:AI17"/>
    <mergeCell ref="AJ17:AK17"/>
    <mergeCell ref="AL17:AM17"/>
    <mergeCell ref="C18:G18"/>
    <mergeCell ref="C19:G19"/>
    <mergeCell ref="C20:G20"/>
    <mergeCell ref="C21:G21"/>
    <mergeCell ref="C22:G22"/>
    <mergeCell ref="C23:G23"/>
    <mergeCell ref="C24:G24"/>
    <mergeCell ref="C25:G25"/>
    <mergeCell ref="C26:G26"/>
    <mergeCell ref="C27:G27"/>
    <mergeCell ref="C28:G28"/>
    <mergeCell ref="C29:G29"/>
    <mergeCell ref="C30:G30"/>
    <mergeCell ref="C31:G31"/>
    <mergeCell ref="C32:G32"/>
    <mergeCell ref="W32:AB32"/>
    <mergeCell ref="C33:G33"/>
    <mergeCell ref="C34:G34"/>
    <mergeCell ref="C35:G35"/>
    <mergeCell ref="C36:G36"/>
    <mergeCell ref="C37:G37"/>
    <mergeCell ref="C38:G38"/>
    <mergeCell ref="C39:G39"/>
    <mergeCell ref="C40:G40"/>
    <mergeCell ref="C41:G41"/>
    <mergeCell ref="C42:G42"/>
    <mergeCell ref="C43:G43"/>
    <mergeCell ref="C44:G44"/>
    <mergeCell ref="C45:G45"/>
    <mergeCell ref="C46:G46"/>
    <mergeCell ref="C47:G47"/>
    <mergeCell ref="W47:Y47"/>
    <mergeCell ref="C48:G48"/>
    <mergeCell ref="C49:G49"/>
    <mergeCell ref="C50:G50"/>
    <mergeCell ref="C51:G51"/>
    <mergeCell ref="C52:G52"/>
    <mergeCell ref="C53:G53"/>
    <mergeCell ref="C54:G54"/>
    <mergeCell ref="C55:G55"/>
    <mergeCell ref="C56:G56"/>
    <mergeCell ref="C57:G57"/>
    <mergeCell ref="C58:G58"/>
    <mergeCell ref="C59:G59"/>
    <mergeCell ref="C60:G60"/>
    <mergeCell ref="C61:G61"/>
    <mergeCell ref="C62:G62"/>
    <mergeCell ref="C63:G63"/>
    <mergeCell ref="C64:G64"/>
    <mergeCell ref="C65:G65"/>
    <mergeCell ref="C66:G66"/>
    <mergeCell ref="C67:G67"/>
    <mergeCell ref="C68:G68"/>
    <mergeCell ref="C69:G69"/>
    <mergeCell ref="C70:G70"/>
    <mergeCell ref="C71:G71"/>
    <mergeCell ref="C72:G72"/>
    <mergeCell ref="C73:G73"/>
    <mergeCell ref="C74:G74"/>
    <mergeCell ref="C75:G75"/>
    <mergeCell ref="C76:G76"/>
    <mergeCell ref="C77:G77"/>
    <mergeCell ref="C78:G78"/>
    <mergeCell ref="C79:G79"/>
    <mergeCell ref="C80:G80"/>
    <mergeCell ref="C81:G81"/>
    <mergeCell ref="C82:G82"/>
    <mergeCell ref="C83:G83"/>
    <mergeCell ref="A84:G84"/>
    <mergeCell ref="A4:B8"/>
    <mergeCell ref="C4:G8"/>
    <mergeCell ref="T4:T7"/>
    <mergeCell ref="H5:H7"/>
    <mergeCell ref="I5:I7"/>
    <mergeCell ref="J5:J7"/>
    <mergeCell ref="K5:K7"/>
    <mergeCell ref="L5:L7"/>
    <mergeCell ref="M5:M7"/>
    <mergeCell ref="N5:N7"/>
    <mergeCell ref="O5:O7"/>
    <mergeCell ref="P5:P7"/>
    <mergeCell ref="Q5:Q7"/>
    <mergeCell ref="R5:R7"/>
    <mergeCell ref="S5:S7"/>
    <mergeCell ref="Y6:AB7"/>
    <mergeCell ref="X27:X31"/>
    <mergeCell ref="W33:X38"/>
    <mergeCell ref="W40:X41"/>
    <mergeCell ref="W43:X44"/>
    <mergeCell ref="W12:W31"/>
    <mergeCell ref="X12:X26"/>
  </mergeCells>
  <phoneticPr fontId="1"/>
  <conditionalFormatting sqref="T84">
    <cfRule type="cellIs" dxfId="142" priority="14" stopIfTrue="1" operator="greaterThan">
      <formula>31</formula>
    </cfRule>
  </conditionalFormatting>
  <conditionalFormatting sqref="H84">
    <cfRule type="cellIs" dxfId="141" priority="15" stopIfTrue="1" operator="notEqual">
      <formula>$I$84</formula>
    </cfRule>
  </conditionalFormatting>
  <conditionalFormatting sqref="I84">
    <cfRule type="cellIs" dxfId="140" priority="16" stopIfTrue="1" operator="notEqual">
      <formula>$H$84</formula>
    </cfRule>
  </conditionalFormatting>
  <conditionalFormatting sqref="X49:X79">
    <cfRule type="cellIs" dxfId="139" priority="11" operator="between">
      <formula>2</formula>
      <formula>6</formula>
    </cfRule>
    <cfRule type="cellIs" dxfId="138" priority="12" operator="equal">
      <formula>1</formula>
    </cfRule>
    <cfRule type="cellIs" dxfId="137" priority="13" operator="equal">
      <formula>7</formula>
    </cfRule>
  </conditionalFormatting>
  <conditionalFormatting sqref="B9:B83">
    <cfRule type="cellIs" dxfId="136" priority="8" operator="between">
      <formula>2</formula>
      <formula>6</formula>
    </cfRule>
    <cfRule type="cellIs" dxfId="135" priority="9" operator="equal">
      <formula>1</formula>
    </cfRule>
    <cfRule type="cellIs" dxfId="134" priority="10" operator="equal">
      <formula>7</formula>
    </cfRule>
  </conditionalFormatting>
  <conditionalFormatting sqref="A9:A83">
    <cfRule type="expression" dxfId="133" priority="6">
      <formula>A9&lt;&gt;""</formula>
    </cfRule>
  </conditionalFormatting>
  <conditionalFormatting sqref="C39:T83 C9:G32 C33:Q38 T33:T38">
    <cfRule type="expression" dxfId="132" priority="5">
      <formula>C9&lt;&gt;""</formula>
    </cfRule>
  </conditionalFormatting>
  <conditionalFormatting sqref="H9:H32">
    <cfRule type="expression" dxfId="131" priority="4">
      <formula>H9&lt;&gt;""</formula>
    </cfRule>
  </conditionalFormatting>
  <conditionalFormatting sqref="I9:I32">
    <cfRule type="expression" dxfId="130" priority="3">
      <formula>I9&lt;&gt;""</formula>
    </cfRule>
  </conditionalFormatting>
  <conditionalFormatting sqref="J9:T32">
    <cfRule type="expression" dxfId="129" priority="2">
      <formula>J9&lt;&gt;""</formula>
    </cfRule>
  </conditionalFormatting>
  <conditionalFormatting sqref="R33:S38">
    <cfRule type="expression" dxfId="128" priority="1">
      <formula>R33&lt;&gt;""</formula>
    </cfRule>
  </conditionalFormatting>
  <dataValidations count="8">
    <dataValidation type="whole" allowBlank="1" showDropDown="0" showInputMessage="1" showErrorMessage="1" errorTitle="入力した値が違います！" error="分野別は１６～１９までの値です。_x000a_それ以外は入力できませんのでご確認ください。" sqref="I85">
      <formula1>16</formula1>
      <formula2>19</formula2>
    </dataValidation>
    <dataValidation type="whole" allowBlank="1" showDropDown="0" showInputMessage="1" showErrorMessage="1" sqref="J85:S85 H84:S84 J9:S83">
      <formula1>1</formula1>
      <formula2>100</formula2>
    </dataValidation>
    <dataValidation type="whole" errorStyle="warning" operator="notEqual" allowBlank="1" showDropDown="0" showInputMessage="1" showErrorMessage="1" errorTitle="合計件数が一致しません！" error="内容別合計（１５）と分野別合計（２０）の値が同じになるように、左の表を入力し直してください。" sqref="AA31">
      <formula1>AA26</formula1>
    </dataValidation>
    <dataValidation type="list" allowBlank="1" showDropDown="0" showInputMessage="1" showErrorMessage="1" sqref="A9:A83">
      <formula1>$W$49:$W$79</formula1>
    </dataValidation>
    <dataValidation type="list" allowBlank="1" showDropDown="0" showInputMessage="1" showErrorMessage="1" sqref="I9:I83">
      <formula1>"16,17,18,19"</formula1>
    </dataValidation>
    <dataValidation type="list" allowBlank="1" showDropDown="0" showInputMessage="1" showErrorMessage="1" errorTitle="入力した値が違います！" error="内容別は１～１４までの値です。_x000a_それ以外は入力できませんのでご確認ください。_x000a_" sqref="H9:H83">
      <formula1>"1,2,3,4,5,6,7,8,9,10,11,12,13,14"</formula1>
    </dataValidation>
    <dataValidation type="list" allowBlank="1" showDropDown="0" showInputMessage="1" showErrorMessage="1" sqref="T9:T83">
      <formula1>"○,,"</formula1>
    </dataValidation>
    <dataValidation allowBlank="1" showDropDown="0" showInputMessage="0" showErrorMessage="1" sqref="H3"/>
  </dataValidations>
  <printOptions horizontalCentered="1"/>
  <pageMargins left="0.27559055118110237" right="0.15748031496062992" top="0.59055118110236227" bottom="0.19685039370078741" header="0.59055118110236227" footer="0.19685039370078741"/>
  <pageSetup paperSize="9" scale="60" fitToWidth="1" fitToHeight="1" orientation="landscape" usePrinterDefaults="1" r:id="rId1"/>
  <headerFooter alignWithMargins="0"/>
  <rowBreaks count="1" manualBreakCount="1">
    <brk id="46" max="2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7"/>
  <dimension ref="A1:AQ119"/>
  <sheetViews>
    <sheetView showZeros="0" view="pageBreakPreview" zoomScale="85" zoomScaleSheetLayoutView="85" workbookViewId="0">
      <pane xSplit="2" ySplit="8" topLeftCell="C9" activePane="bottomRight" state="frozen"/>
      <selection pane="topRight"/>
      <selection pane="bottomLeft"/>
      <selection pane="bottomRight" activeCell="P2" sqref="P2:T2"/>
    </sheetView>
  </sheetViews>
  <sheetFormatPr defaultColWidth="9" defaultRowHeight="13.5"/>
  <cols>
    <col min="1" max="2" width="3.5" style="10" customWidth="1"/>
    <col min="3" max="3" width="5.625" style="11" customWidth="1"/>
    <col min="4" max="4" width="4.125" style="10" bestFit="1" customWidth="1"/>
    <col min="5" max="5" width="6.875" style="11" customWidth="1"/>
    <col min="6" max="6" width="8.125" style="10" bestFit="1" customWidth="1"/>
    <col min="7" max="7" width="60" style="10" customWidth="1"/>
    <col min="8" max="20" width="6.125" style="10" customWidth="1"/>
    <col min="21" max="24" width="3.375" style="12" customWidth="1"/>
    <col min="25" max="25" width="16.625" style="13" customWidth="1"/>
    <col min="26" max="26" width="3.375" style="10" customWidth="1"/>
    <col min="27" max="27" width="3.375" style="11" customWidth="1"/>
    <col min="28" max="28" width="3.375" style="13" customWidth="1"/>
    <col min="29" max="29" width="9" style="10"/>
    <col min="30" max="43" width="4.625" style="10" customWidth="1"/>
    <col min="44" max="16384" width="9" style="10"/>
  </cols>
  <sheetData>
    <row r="1" spans="1:43" ht="21" customHeight="1">
      <c r="A1" s="24">
        <f>'4月'!$A$1</f>
        <v>2025</v>
      </c>
      <c r="B1" s="24"/>
      <c r="C1" s="24"/>
      <c r="D1" s="57" t="s">
        <v>109</v>
      </c>
      <c r="E1" s="67">
        <v>6</v>
      </c>
      <c r="F1" s="57" t="s">
        <v>112</v>
      </c>
      <c r="G1" s="68" t="s">
        <v>155</v>
      </c>
      <c r="N1" s="117" t="s">
        <v>43</v>
      </c>
      <c r="O1" s="118"/>
      <c r="P1" s="118">
        <f>総合計!L3</f>
        <v>0</v>
      </c>
      <c r="Q1" s="118"/>
      <c r="R1" s="118"/>
      <c r="S1" s="118"/>
      <c r="T1" s="155"/>
      <c r="W1" s="173" t="s">
        <v>192</v>
      </c>
      <c r="Z1" s="237"/>
      <c r="AA1" s="237"/>
      <c r="AB1" s="237"/>
    </row>
    <row r="2" spans="1:43" ht="21.75" customHeight="1">
      <c r="A2" s="25" t="str">
        <f>IF(B119&lt;&gt;T84,"報告日数（A列）と活動日数（T列）が一致していません。活動日数（T列）は一日に一つだけ【〇】を入力してください。","")</f>
        <v/>
      </c>
      <c r="B2" s="36"/>
      <c r="C2" s="46"/>
      <c r="G2" s="69"/>
      <c r="H2" s="72"/>
      <c r="I2" s="72"/>
      <c r="N2" s="95" t="s">
        <v>85</v>
      </c>
      <c r="O2" s="37"/>
      <c r="P2" s="37">
        <f>総合計!L5</f>
        <v>0</v>
      </c>
      <c r="Q2" s="37"/>
      <c r="R2" s="37"/>
      <c r="S2" s="37"/>
      <c r="T2" s="156"/>
      <c r="W2" s="174">
        <f>総合計!L2</f>
        <v>0</v>
      </c>
      <c r="X2" s="196"/>
      <c r="Y2" s="196"/>
      <c r="Z2" s="196"/>
      <c r="AA2" s="196"/>
      <c r="AB2" s="255"/>
    </row>
    <row r="3" spans="1:43" ht="15" customHeight="1">
      <c r="A3" s="26"/>
      <c r="B3" s="37"/>
      <c r="C3" s="47"/>
      <c r="D3" s="58"/>
      <c r="E3" s="47"/>
      <c r="F3" s="58"/>
      <c r="G3" s="37"/>
      <c r="H3" s="84" t="str">
        <f>IF(H84=I84,"","※↓「内容」↓「分野」の件数が一致するように入力してください。")</f>
        <v/>
      </c>
      <c r="T3" s="157" t="str">
        <f>IF(T84&gt;30,"活動日数が今月の日数を越えないように訂正してください。","")</f>
        <v/>
      </c>
      <c r="V3" s="169"/>
      <c r="Z3" s="532"/>
      <c r="AA3" s="532"/>
      <c r="AB3" s="532"/>
    </row>
    <row r="4" spans="1:43" ht="16.5" customHeight="1">
      <c r="A4" s="27" t="s">
        <v>13</v>
      </c>
      <c r="B4" s="38"/>
      <c r="C4" s="48" t="s">
        <v>70</v>
      </c>
      <c r="D4" s="59"/>
      <c r="E4" s="59"/>
      <c r="F4" s="59"/>
      <c r="G4" s="59"/>
      <c r="H4" s="73" t="s">
        <v>463</v>
      </c>
      <c r="I4" s="85"/>
      <c r="J4" s="96" t="s">
        <v>431</v>
      </c>
      <c r="K4" s="105"/>
      <c r="L4" s="105"/>
      <c r="M4" s="105"/>
      <c r="N4" s="105"/>
      <c r="O4" s="119"/>
      <c r="P4" s="126" t="s">
        <v>48</v>
      </c>
      <c r="Q4" s="133"/>
      <c r="R4" s="140" t="s">
        <v>57</v>
      </c>
      <c r="S4" s="147"/>
      <c r="T4" s="517" t="s">
        <v>93</v>
      </c>
      <c r="V4" s="170"/>
      <c r="W4" s="175" t="s">
        <v>71</v>
      </c>
      <c r="X4" s="197"/>
      <c r="Y4" s="215"/>
      <c r="Z4" s="118"/>
      <c r="AA4" s="248"/>
      <c r="AB4" s="256"/>
    </row>
    <row r="5" spans="1:43" ht="30.75" customHeight="1">
      <c r="A5" s="28"/>
      <c r="B5" s="39"/>
      <c r="C5" s="49"/>
      <c r="D5" s="60"/>
      <c r="E5" s="60"/>
      <c r="F5" s="60"/>
      <c r="G5" s="60"/>
      <c r="H5" s="74" t="s">
        <v>157</v>
      </c>
      <c r="I5" s="86" t="s">
        <v>159</v>
      </c>
      <c r="J5" s="97" t="s">
        <v>12</v>
      </c>
      <c r="K5" s="106" t="s">
        <v>35</v>
      </c>
      <c r="L5" s="106" t="s">
        <v>91</v>
      </c>
      <c r="M5" s="114" t="s">
        <v>55</v>
      </c>
      <c r="N5" s="106" t="s">
        <v>171</v>
      </c>
      <c r="O5" s="120" t="s">
        <v>86</v>
      </c>
      <c r="P5" s="127" t="s">
        <v>89</v>
      </c>
      <c r="Q5" s="134" t="s">
        <v>66</v>
      </c>
      <c r="R5" s="141" t="s">
        <v>84</v>
      </c>
      <c r="S5" s="148" t="s">
        <v>90</v>
      </c>
      <c r="T5" s="518"/>
      <c r="V5" s="170"/>
      <c r="W5" s="167"/>
      <c r="X5" s="198">
        <f>総合計!L3</f>
        <v>0</v>
      </c>
      <c r="Y5" s="198"/>
      <c r="Z5" s="198"/>
      <c r="AA5" s="198"/>
      <c r="AB5" s="257"/>
    </row>
    <row r="6" spans="1:43" ht="18" customHeight="1">
      <c r="A6" s="28"/>
      <c r="B6" s="39"/>
      <c r="C6" s="49"/>
      <c r="D6" s="60"/>
      <c r="E6" s="60"/>
      <c r="F6" s="60"/>
      <c r="G6" s="60"/>
      <c r="H6" s="75"/>
      <c r="I6" s="87"/>
      <c r="J6" s="98"/>
      <c r="K6" s="107"/>
      <c r="L6" s="107"/>
      <c r="M6" s="115"/>
      <c r="N6" s="107"/>
      <c r="O6" s="121"/>
      <c r="P6" s="128"/>
      <c r="Q6" s="135"/>
      <c r="R6" s="142"/>
      <c r="S6" s="149"/>
      <c r="T6" s="519"/>
      <c r="U6" s="166"/>
      <c r="V6" s="170"/>
      <c r="W6" s="176" t="s">
        <v>95</v>
      </c>
      <c r="Y6" s="198">
        <f>総合計!L5</f>
        <v>0</v>
      </c>
      <c r="Z6" s="198"/>
      <c r="AA6" s="198"/>
      <c r="AB6" s="257"/>
    </row>
    <row r="7" spans="1:43" ht="18" customHeight="1">
      <c r="A7" s="28"/>
      <c r="B7" s="39"/>
      <c r="C7" s="49"/>
      <c r="D7" s="60"/>
      <c r="E7" s="60"/>
      <c r="F7" s="60"/>
      <c r="G7" s="60"/>
      <c r="H7" s="75"/>
      <c r="I7" s="87"/>
      <c r="J7" s="98"/>
      <c r="K7" s="107"/>
      <c r="L7" s="107"/>
      <c r="M7" s="115"/>
      <c r="N7" s="107"/>
      <c r="O7" s="121"/>
      <c r="P7" s="128"/>
      <c r="Q7" s="135"/>
      <c r="R7" s="142"/>
      <c r="S7" s="149"/>
      <c r="T7" s="519"/>
      <c r="U7" s="167"/>
      <c r="V7" s="170"/>
      <c r="W7" s="177"/>
      <c r="X7" s="199"/>
      <c r="Y7" s="216"/>
      <c r="Z7" s="216"/>
      <c r="AA7" s="216"/>
      <c r="AB7" s="258"/>
    </row>
    <row r="8" spans="1:43" ht="18" customHeight="1">
      <c r="A8" s="29"/>
      <c r="B8" s="40"/>
      <c r="C8" s="50"/>
      <c r="D8" s="61"/>
      <c r="E8" s="61"/>
      <c r="F8" s="61"/>
      <c r="G8" s="61"/>
      <c r="H8" s="76" t="s">
        <v>74</v>
      </c>
      <c r="I8" s="88" t="s">
        <v>29</v>
      </c>
      <c r="J8" s="99" t="s">
        <v>76</v>
      </c>
      <c r="K8" s="108" t="s">
        <v>78</v>
      </c>
      <c r="L8" s="108" t="s">
        <v>62</v>
      </c>
      <c r="M8" s="108" t="s">
        <v>79</v>
      </c>
      <c r="N8" s="108" t="s">
        <v>69</v>
      </c>
      <c r="O8" s="122" t="s">
        <v>73</v>
      </c>
      <c r="P8" s="129" t="s">
        <v>16</v>
      </c>
      <c r="Q8" s="136" t="s">
        <v>80</v>
      </c>
      <c r="R8" s="143" t="s">
        <v>41</v>
      </c>
      <c r="S8" s="150" t="s">
        <v>67</v>
      </c>
      <c r="T8" s="520" t="s">
        <v>81</v>
      </c>
      <c r="U8" s="167"/>
      <c r="V8" s="170"/>
      <c r="Y8" s="217"/>
      <c r="Z8" s="217"/>
      <c r="AA8" s="217"/>
      <c r="AB8" s="217"/>
      <c r="AD8" s="434" t="s">
        <v>427</v>
      </c>
    </row>
    <row r="9" spans="1:43" ht="18.600000000000001" customHeight="1">
      <c r="A9" s="479"/>
      <c r="B9" s="41" t="str">
        <f t="shared" ref="B9:B72" si="0">IF(A9&lt;&gt;"",WEEKDAY($A$1&amp;"/"&amp;$E$1&amp;"/"&amp;A9),"")</f>
        <v/>
      </c>
      <c r="C9" s="482"/>
      <c r="D9" s="485"/>
      <c r="E9" s="485"/>
      <c r="F9" s="485"/>
      <c r="G9" s="485"/>
      <c r="H9" s="489"/>
      <c r="I9" s="493"/>
      <c r="J9" s="535"/>
      <c r="K9" s="536"/>
      <c r="L9" s="536"/>
      <c r="M9" s="536"/>
      <c r="N9" s="536"/>
      <c r="O9" s="537"/>
      <c r="P9" s="505"/>
      <c r="Q9" s="508"/>
      <c r="R9" s="511"/>
      <c r="S9" s="514"/>
      <c r="T9" s="521"/>
      <c r="U9" s="167"/>
      <c r="V9" s="171">
        <f>A1</f>
        <v>2025</v>
      </c>
      <c r="W9" s="178"/>
      <c r="X9" s="200" t="s">
        <v>169</v>
      </c>
      <c r="Y9" s="218" t="s">
        <v>173</v>
      </c>
      <c r="Z9" s="179"/>
      <c r="AA9" s="179"/>
      <c r="AB9" s="179"/>
      <c r="AD9" s="434" t="s">
        <v>179</v>
      </c>
    </row>
    <row r="10" spans="1:43" ht="18.600000000000001" customHeight="1">
      <c r="A10" s="480"/>
      <c r="B10" s="42" t="str">
        <f t="shared" si="0"/>
        <v/>
      </c>
      <c r="C10" s="483"/>
      <c r="D10" s="486"/>
      <c r="E10" s="486"/>
      <c r="F10" s="486"/>
      <c r="G10" s="486"/>
      <c r="H10" s="490"/>
      <c r="I10" s="494"/>
      <c r="J10" s="497"/>
      <c r="K10" s="500"/>
      <c r="L10" s="500"/>
      <c r="M10" s="500"/>
      <c r="N10" s="500"/>
      <c r="O10" s="503"/>
      <c r="P10" s="506"/>
      <c r="Q10" s="509"/>
      <c r="R10" s="512"/>
      <c r="S10" s="515"/>
      <c r="T10" s="521"/>
      <c r="U10" s="167"/>
      <c r="V10" s="172"/>
      <c r="W10" s="179" t="s">
        <v>151</v>
      </c>
      <c r="X10" s="179"/>
      <c r="Y10" s="179"/>
      <c r="Z10" s="179"/>
      <c r="AA10" s="179"/>
      <c r="AB10" s="179"/>
      <c r="AD10" s="434"/>
    </row>
    <row r="11" spans="1:43" ht="18.600000000000001" customHeight="1">
      <c r="A11" s="480"/>
      <c r="B11" s="42" t="str">
        <f t="shared" si="0"/>
        <v/>
      </c>
      <c r="C11" s="483"/>
      <c r="D11" s="486"/>
      <c r="E11" s="486"/>
      <c r="F11" s="486"/>
      <c r="G11" s="486"/>
      <c r="H11" s="490"/>
      <c r="I11" s="494"/>
      <c r="J11" s="497"/>
      <c r="K11" s="500"/>
      <c r="L11" s="500"/>
      <c r="M11" s="500"/>
      <c r="N11" s="500"/>
      <c r="O11" s="503"/>
      <c r="P11" s="506"/>
      <c r="Q11" s="509"/>
      <c r="R11" s="512"/>
      <c r="S11" s="515"/>
      <c r="T11" s="521"/>
      <c r="U11" s="167"/>
      <c r="V11" s="170"/>
      <c r="W11" s="3"/>
      <c r="X11" s="201"/>
      <c r="Y11" s="201"/>
      <c r="Z11" s="201"/>
      <c r="AA11" s="201"/>
      <c r="AB11" s="201"/>
      <c r="AD11" s="434" t="s">
        <v>464</v>
      </c>
    </row>
    <row r="12" spans="1:43" ht="18.600000000000001" customHeight="1">
      <c r="A12" s="480"/>
      <c r="B12" s="42" t="str">
        <f t="shared" si="0"/>
        <v/>
      </c>
      <c r="C12" s="483"/>
      <c r="D12" s="486"/>
      <c r="E12" s="486"/>
      <c r="F12" s="486"/>
      <c r="G12" s="486"/>
      <c r="H12" s="533"/>
      <c r="I12" s="534"/>
      <c r="J12" s="498"/>
      <c r="K12" s="500"/>
      <c r="L12" s="500"/>
      <c r="M12" s="500"/>
      <c r="N12" s="500"/>
      <c r="O12" s="503"/>
      <c r="P12" s="506"/>
      <c r="Q12" s="509"/>
      <c r="R12" s="512"/>
      <c r="S12" s="515"/>
      <c r="T12" s="521"/>
      <c r="U12" s="167"/>
      <c r="V12" s="170"/>
      <c r="W12" s="180" t="s">
        <v>68</v>
      </c>
      <c r="X12" s="202" t="s">
        <v>50</v>
      </c>
      <c r="Y12" s="219" t="s">
        <v>7</v>
      </c>
      <c r="Z12" s="239" t="s">
        <v>76</v>
      </c>
      <c r="AA12" s="249">
        <f>COUNTIF($H$9:$H$83,1)</f>
        <v>0</v>
      </c>
      <c r="AB12" s="259" t="s">
        <v>6</v>
      </c>
      <c r="AD12" s="523" t="s">
        <v>76</v>
      </c>
      <c r="AE12" s="523" t="s">
        <v>78</v>
      </c>
      <c r="AF12" s="523" t="s">
        <v>62</v>
      </c>
      <c r="AG12" s="523" t="s">
        <v>79</v>
      </c>
      <c r="AH12" s="523" t="s">
        <v>69</v>
      </c>
      <c r="AI12" s="523" t="s">
        <v>73</v>
      </c>
      <c r="AJ12" s="523" t="s">
        <v>16</v>
      </c>
      <c r="AK12" s="523" t="s">
        <v>80</v>
      </c>
      <c r="AL12" s="523" t="s">
        <v>41</v>
      </c>
      <c r="AM12" s="523" t="s">
        <v>67</v>
      </c>
      <c r="AN12" s="523" t="s">
        <v>81</v>
      </c>
      <c r="AO12" s="523" t="s">
        <v>114</v>
      </c>
      <c r="AP12" s="523" t="s">
        <v>115</v>
      </c>
      <c r="AQ12" s="523" t="s">
        <v>116</v>
      </c>
    </row>
    <row r="13" spans="1:43" ht="18.600000000000001" customHeight="1">
      <c r="A13" s="480"/>
      <c r="B13" s="42" t="str">
        <f t="shared" si="0"/>
        <v/>
      </c>
      <c r="C13" s="483"/>
      <c r="D13" s="486"/>
      <c r="E13" s="486"/>
      <c r="F13" s="486"/>
      <c r="G13" s="486"/>
      <c r="H13" s="490"/>
      <c r="I13" s="494"/>
      <c r="J13" s="497"/>
      <c r="K13" s="500"/>
      <c r="L13" s="500"/>
      <c r="M13" s="500"/>
      <c r="N13" s="500"/>
      <c r="O13" s="503"/>
      <c r="P13" s="506"/>
      <c r="Q13" s="509"/>
      <c r="R13" s="512"/>
      <c r="S13" s="515"/>
      <c r="T13" s="521"/>
      <c r="U13" s="167"/>
      <c r="V13" s="170"/>
      <c r="W13" s="181"/>
      <c r="X13" s="203"/>
      <c r="Y13" s="220" t="s">
        <v>9</v>
      </c>
      <c r="Z13" s="240" t="s">
        <v>78</v>
      </c>
      <c r="AA13" s="250">
        <f>COUNTIF($H$9:$H$83,2)</f>
        <v>0</v>
      </c>
      <c r="AB13" s="260"/>
      <c r="AD13" s="35">
        <f>AA12</f>
        <v>0</v>
      </c>
      <c r="AE13" s="35">
        <f>AA13</f>
        <v>0</v>
      </c>
      <c r="AF13" s="35">
        <f>AA14</f>
        <v>0</v>
      </c>
      <c r="AG13" s="35">
        <f>AA15</f>
        <v>0</v>
      </c>
      <c r="AH13" s="35">
        <f>AA16</f>
        <v>0</v>
      </c>
      <c r="AI13" s="35">
        <f>AA17</f>
        <v>0</v>
      </c>
      <c r="AJ13" s="35">
        <f>AA18</f>
        <v>0</v>
      </c>
      <c r="AK13" s="35">
        <f>AA19</f>
        <v>0</v>
      </c>
      <c r="AL13" s="35">
        <f>AA20</f>
        <v>0</v>
      </c>
      <c r="AM13" s="35">
        <f>AA21</f>
        <v>0</v>
      </c>
      <c r="AN13" s="35">
        <f>AA22</f>
        <v>0</v>
      </c>
      <c r="AO13" s="35">
        <f>AA23</f>
        <v>0</v>
      </c>
      <c r="AP13" s="35">
        <f>AA24</f>
        <v>0</v>
      </c>
      <c r="AQ13" s="35">
        <f>AA25</f>
        <v>0</v>
      </c>
    </row>
    <row r="14" spans="1:43" ht="18.600000000000001" customHeight="1">
      <c r="A14" s="480"/>
      <c r="B14" s="42" t="str">
        <f t="shared" si="0"/>
        <v/>
      </c>
      <c r="C14" s="483"/>
      <c r="D14" s="486"/>
      <c r="E14" s="486"/>
      <c r="F14" s="486"/>
      <c r="G14" s="486"/>
      <c r="H14" s="490"/>
      <c r="I14" s="494"/>
      <c r="J14" s="497"/>
      <c r="K14" s="500"/>
      <c r="L14" s="500"/>
      <c r="M14" s="500"/>
      <c r="N14" s="500"/>
      <c r="O14" s="503"/>
      <c r="P14" s="506"/>
      <c r="Q14" s="509"/>
      <c r="R14" s="512"/>
      <c r="S14" s="515"/>
      <c r="T14" s="521"/>
      <c r="U14" s="167"/>
      <c r="V14" s="170"/>
      <c r="W14" s="181"/>
      <c r="X14" s="203"/>
      <c r="Y14" s="220" t="s">
        <v>10</v>
      </c>
      <c r="Z14" s="240" t="s">
        <v>62</v>
      </c>
      <c r="AA14" s="250">
        <f>COUNTIF($H$9:$H$83,3)</f>
        <v>0</v>
      </c>
      <c r="AB14" s="260"/>
      <c r="AD14" s="434" t="s">
        <v>75</v>
      </c>
    </row>
    <row r="15" spans="1:43" ht="18.600000000000001" customHeight="1">
      <c r="A15" s="480"/>
      <c r="B15" s="42" t="str">
        <f t="shared" si="0"/>
        <v/>
      </c>
      <c r="C15" s="483"/>
      <c r="D15" s="486"/>
      <c r="E15" s="486"/>
      <c r="F15" s="486"/>
      <c r="G15" s="486"/>
      <c r="H15" s="490"/>
      <c r="I15" s="494"/>
      <c r="J15" s="497"/>
      <c r="K15" s="500"/>
      <c r="L15" s="500"/>
      <c r="M15" s="500"/>
      <c r="N15" s="500"/>
      <c r="O15" s="503"/>
      <c r="P15" s="506"/>
      <c r="Q15" s="509"/>
      <c r="R15" s="512"/>
      <c r="S15" s="515"/>
      <c r="T15" s="521"/>
      <c r="U15" s="167"/>
      <c r="V15" s="170"/>
      <c r="W15" s="181"/>
      <c r="X15" s="203"/>
      <c r="Y15" s="221" t="s">
        <v>19</v>
      </c>
      <c r="Z15" s="240" t="s">
        <v>79</v>
      </c>
      <c r="AA15" s="250">
        <f>COUNTIF($H$9:$H$83,4)</f>
        <v>0</v>
      </c>
      <c r="AB15" s="260"/>
      <c r="AD15" s="523" t="s">
        <v>120</v>
      </c>
      <c r="AE15" s="523" t="s">
        <v>121</v>
      </c>
      <c r="AF15" s="523" t="s">
        <v>122</v>
      </c>
      <c r="AG15" s="523" t="s">
        <v>124</v>
      </c>
      <c r="AH15" s="525"/>
    </row>
    <row r="16" spans="1:43" ht="18.600000000000001" customHeight="1">
      <c r="A16" s="480"/>
      <c r="B16" s="42" t="str">
        <f t="shared" si="0"/>
        <v/>
      </c>
      <c r="C16" s="483"/>
      <c r="D16" s="486"/>
      <c r="E16" s="486"/>
      <c r="F16" s="486"/>
      <c r="G16" s="488"/>
      <c r="H16" s="490"/>
      <c r="I16" s="494"/>
      <c r="J16" s="497"/>
      <c r="K16" s="500"/>
      <c r="L16" s="500"/>
      <c r="M16" s="500"/>
      <c r="N16" s="500"/>
      <c r="O16" s="503"/>
      <c r="P16" s="506"/>
      <c r="Q16" s="509"/>
      <c r="R16" s="512"/>
      <c r="S16" s="515"/>
      <c r="T16" s="521"/>
      <c r="U16" s="167"/>
      <c r="V16" s="170"/>
      <c r="W16" s="181"/>
      <c r="X16" s="203"/>
      <c r="Y16" s="221" t="s">
        <v>21</v>
      </c>
      <c r="Z16" s="240" t="s">
        <v>69</v>
      </c>
      <c r="AA16" s="250">
        <f>COUNTIF($H$9:$H$83,5)</f>
        <v>0</v>
      </c>
      <c r="AB16" s="260"/>
      <c r="AD16" s="35">
        <f>AA27</f>
        <v>0</v>
      </c>
      <c r="AE16" s="35">
        <f>AA28</f>
        <v>0</v>
      </c>
      <c r="AF16" s="35">
        <f>AA29</f>
        <v>0</v>
      </c>
      <c r="AG16" s="35">
        <f>AA30</f>
        <v>0</v>
      </c>
      <c r="AH16" s="423"/>
    </row>
    <row r="17" spans="1:40" ht="18.600000000000001" customHeight="1">
      <c r="A17" s="480"/>
      <c r="B17" s="42" t="str">
        <f t="shared" si="0"/>
        <v/>
      </c>
      <c r="C17" s="483"/>
      <c r="D17" s="486"/>
      <c r="E17" s="486"/>
      <c r="F17" s="486"/>
      <c r="G17" s="488"/>
      <c r="H17" s="490"/>
      <c r="I17" s="494"/>
      <c r="J17" s="497"/>
      <c r="K17" s="500"/>
      <c r="L17" s="500"/>
      <c r="M17" s="500"/>
      <c r="N17" s="500"/>
      <c r="O17" s="503"/>
      <c r="P17" s="506"/>
      <c r="Q17" s="509"/>
      <c r="R17" s="512"/>
      <c r="S17" s="515"/>
      <c r="T17" s="521"/>
      <c r="U17" s="167"/>
      <c r="V17" s="170"/>
      <c r="W17" s="181"/>
      <c r="X17" s="203"/>
      <c r="Y17" s="222" t="s">
        <v>98</v>
      </c>
      <c r="Z17" s="240" t="s">
        <v>73</v>
      </c>
      <c r="AA17" s="250">
        <f>COUNTIF($H$9:$H$83,6)</f>
        <v>0</v>
      </c>
      <c r="AB17" s="260"/>
      <c r="AD17" s="524" t="s">
        <v>465</v>
      </c>
      <c r="AE17" s="524"/>
      <c r="AF17" s="524"/>
      <c r="AG17" s="524"/>
      <c r="AH17" s="524"/>
      <c r="AI17" s="524"/>
      <c r="AJ17" s="526" t="s">
        <v>48</v>
      </c>
      <c r="AK17" s="526"/>
      <c r="AL17" s="526" t="s">
        <v>428</v>
      </c>
      <c r="AM17" s="526"/>
      <c r="AN17" s="434" t="s">
        <v>227</v>
      </c>
    </row>
    <row r="18" spans="1:40" ht="18.600000000000001" customHeight="1">
      <c r="A18" s="480"/>
      <c r="B18" s="42" t="str">
        <f t="shared" si="0"/>
        <v/>
      </c>
      <c r="C18" s="483"/>
      <c r="D18" s="486"/>
      <c r="E18" s="486"/>
      <c r="F18" s="486"/>
      <c r="G18" s="488"/>
      <c r="H18" s="490"/>
      <c r="I18" s="494"/>
      <c r="J18" s="497"/>
      <c r="K18" s="500"/>
      <c r="L18" s="500"/>
      <c r="M18" s="500"/>
      <c r="N18" s="500"/>
      <c r="O18" s="503"/>
      <c r="P18" s="506"/>
      <c r="Q18" s="509"/>
      <c r="R18" s="512"/>
      <c r="S18" s="515"/>
      <c r="T18" s="521"/>
      <c r="U18" s="167"/>
      <c r="V18" s="170"/>
      <c r="W18" s="181"/>
      <c r="X18" s="203"/>
      <c r="Y18" s="220" t="s">
        <v>2</v>
      </c>
      <c r="Z18" s="240" t="s">
        <v>16</v>
      </c>
      <c r="AA18" s="250">
        <f>COUNTIF($H$9:$H$83,7)</f>
        <v>0</v>
      </c>
      <c r="AB18" s="260"/>
      <c r="AD18" s="523" t="s">
        <v>76</v>
      </c>
      <c r="AE18" s="523" t="s">
        <v>78</v>
      </c>
      <c r="AF18" s="523" t="s">
        <v>62</v>
      </c>
      <c r="AG18" s="523" t="s">
        <v>79</v>
      </c>
      <c r="AH18" s="523" t="s">
        <v>69</v>
      </c>
      <c r="AI18" s="523" t="s">
        <v>73</v>
      </c>
      <c r="AJ18" s="523" t="s">
        <v>16</v>
      </c>
      <c r="AK18" s="523" t="s">
        <v>80</v>
      </c>
      <c r="AL18" s="523" t="s">
        <v>41</v>
      </c>
      <c r="AM18" s="523" t="s">
        <v>67</v>
      </c>
      <c r="AN18" s="523" t="s">
        <v>81</v>
      </c>
    </row>
    <row r="19" spans="1:40" ht="18.600000000000001" customHeight="1">
      <c r="A19" s="480"/>
      <c r="B19" s="42" t="str">
        <f t="shared" si="0"/>
        <v/>
      </c>
      <c r="C19" s="483"/>
      <c r="D19" s="486"/>
      <c r="E19" s="486"/>
      <c r="F19" s="486"/>
      <c r="G19" s="488"/>
      <c r="H19" s="490"/>
      <c r="I19" s="494"/>
      <c r="J19" s="497"/>
      <c r="K19" s="500"/>
      <c r="L19" s="500"/>
      <c r="M19" s="500"/>
      <c r="N19" s="500"/>
      <c r="O19" s="503"/>
      <c r="P19" s="506"/>
      <c r="Q19" s="509"/>
      <c r="R19" s="512"/>
      <c r="S19" s="515"/>
      <c r="T19" s="521"/>
      <c r="U19" s="167"/>
      <c r="V19" s="170"/>
      <c r="W19" s="181"/>
      <c r="X19" s="203"/>
      <c r="Y19" s="220" t="s">
        <v>23</v>
      </c>
      <c r="Z19" s="240" t="s">
        <v>80</v>
      </c>
      <c r="AA19" s="250">
        <f>COUNTIF($H$9:$H$83,8)</f>
        <v>0</v>
      </c>
      <c r="AB19" s="260"/>
      <c r="AD19" s="35">
        <f>AA33</f>
        <v>0</v>
      </c>
      <c r="AE19" s="35">
        <f>AA34</f>
        <v>0</v>
      </c>
      <c r="AF19" s="35">
        <f>AA35</f>
        <v>0</v>
      </c>
      <c r="AG19" s="35">
        <f>AA36</f>
        <v>0</v>
      </c>
      <c r="AH19" s="35">
        <f>AA37</f>
        <v>0</v>
      </c>
      <c r="AI19" s="35">
        <f>AA38</f>
        <v>0</v>
      </c>
      <c r="AJ19" s="35">
        <f>AA40</f>
        <v>0</v>
      </c>
      <c r="AK19" s="35">
        <f>AA41</f>
        <v>0</v>
      </c>
      <c r="AL19" s="35">
        <f>AA43</f>
        <v>0</v>
      </c>
      <c r="AM19" s="35">
        <f>AA44</f>
        <v>0</v>
      </c>
      <c r="AN19" s="35">
        <f>AA46</f>
        <v>0</v>
      </c>
    </row>
    <row r="20" spans="1:40" ht="18.600000000000001" customHeight="1">
      <c r="A20" s="480"/>
      <c r="B20" s="42" t="str">
        <f t="shared" si="0"/>
        <v/>
      </c>
      <c r="C20" s="483"/>
      <c r="D20" s="486"/>
      <c r="E20" s="486"/>
      <c r="F20" s="486"/>
      <c r="G20" s="488"/>
      <c r="H20" s="490"/>
      <c r="I20" s="494"/>
      <c r="J20" s="497"/>
      <c r="K20" s="500"/>
      <c r="L20" s="500"/>
      <c r="M20" s="500"/>
      <c r="N20" s="500"/>
      <c r="O20" s="503"/>
      <c r="P20" s="506"/>
      <c r="Q20" s="509"/>
      <c r="R20" s="512"/>
      <c r="S20" s="515"/>
      <c r="T20" s="521"/>
      <c r="U20" s="167"/>
      <c r="V20" s="170"/>
      <c r="W20" s="181"/>
      <c r="X20" s="203"/>
      <c r="Y20" s="220" t="s">
        <v>15</v>
      </c>
      <c r="Z20" s="240" t="s">
        <v>41</v>
      </c>
      <c r="AA20" s="250">
        <f>COUNTIF($H$9:$H$83,9)</f>
        <v>0</v>
      </c>
      <c r="AB20" s="260"/>
    </row>
    <row r="21" spans="1:40" ht="18.600000000000001" customHeight="1">
      <c r="A21" s="480"/>
      <c r="B21" s="42" t="str">
        <f t="shared" si="0"/>
        <v/>
      </c>
      <c r="C21" s="483"/>
      <c r="D21" s="486"/>
      <c r="E21" s="486"/>
      <c r="F21" s="486"/>
      <c r="G21" s="488"/>
      <c r="H21" s="490"/>
      <c r="I21" s="494"/>
      <c r="J21" s="497"/>
      <c r="K21" s="500"/>
      <c r="L21" s="500"/>
      <c r="M21" s="500"/>
      <c r="N21" s="500"/>
      <c r="O21" s="503"/>
      <c r="P21" s="506"/>
      <c r="Q21" s="509"/>
      <c r="R21" s="512"/>
      <c r="S21" s="515"/>
      <c r="T21" s="521"/>
      <c r="U21" s="167"/>
      <c r="V21" s="170"/>
      <c r="W21" s="181"/>
      <c r="X21" s="203"/>
      <c r="Y21" s="220" t="s">
        <v>24</v>
      </c>
      <c r="Z21" s="240" t="s">
        <v>67</v>
      </c>
      <c r="AA21" s="250">
        <f>COUNTIF($H$9:$H$83,10)</f>
        <v>0</v>
      </c>
      <c r="AB21" s="260"/>
    </row>
    <row r="22" spans="1:40" ht="18.600000000000001" customHeight="1">
      <c r="A22" s="480"/>
      <c r="B22" s="42" t="str">
        <f t="shared" si="0"/>
        <v/>
      </c>
      <c r="C22" s="483"/>
      <c r="D22" s="486"/>
      <c r="E22" s="486"/>
      <c r="F22" s="486"/>
      <c r="G22" s="488"/>
      <c r="H22" s="490"/>
      <c r="I22" s="494"/>
      <c r="J22" s="497"/>
      <c r="K22" s="500"/>
      <c r="L22" s="500"/>
      <c r="M22" s="500"/>
      <c r="N22" s="500"/>
      <c r="O22" s="503"/>
      <c r="P22" s="506"/>
      <c r="Q22" s="509"/>
      <c r="R22" s="512"/>
      <c r="S22" s="515"/>
      <c r="T22" s="521"/>
      <c r="U22" s="167"/>
      <c r="V22" s="170"/>
      <c r="W22" s="181"/>
      <c r="X22" s="203"/>
      <c r="Y22" s="220" t="s">
        <v>26</v>
      </c>
      <c r="Z22" s="240" t="s">
        <v>81</v>
      </c>
      <c r="AA22" s="250">
        <f>COUNTIF($H$9:$H$83,11)</f>
        <v>0</v>
      </c>
      <c r="AB22" s="260"/>
    </row>
    <row r="23" spans="1:40" ht="18.600000000000001" customHeight="1">
      <c r="A23" s="480"/>
      <c r="B23" s="42" t="str">
        <f t="shared" si="0"/>
        <v/>
      </c>
      <c r="C23" s="483"/>
      <c r="D23" s="486"/>
      <c r="E23" s="486"/>
      <c r="F23" s="486"/>
      <c r="G23" s="488"/>
      <c r="H23" s="490"/>
      <c r="I23" s="494"/>
      <c r="J23" s="497"/>
      <c r="K23" s="500"/>
      <c r="L23" s="500"/>
      <c r="M23" s="500"/>
      <c r="N23" s="500"/>
      <c r="O23" s="503"/>
      <c r="P23" s="506"/>
      <c r="Q23" s="509"/>
      <c r="R23" s="512"/>
      <c r="S23" s="515"/>
      <c r="T23" s="521"/>
      <c r="U23" s="167"/>
      <c r="V23" s="170"/>
      <c r="W23" s="181"/>
      <c r="X23" s="203"/>
      <c r="Y23" s="220" t="s">
        <v>31</v>
      </c>
      <c r="Z23" s="240" t="s">
        <v>114</v>
      </c>
      <c r="AA23" s="250">
        <f>COUNTIF($H$9:$H$83,12)</f>
        <v>0</v>
      </c>
      <c r="AB23" s="261"/>
    </row>
    <row r="24" spans="1:40" ht="18.600000000000001" customHeight="1">
      <c r="A24" s="480"/>
      <c r="B24" s="42" t="str">
        <f t="shared" si="0"/>
        <v/>
      </c>
      <c r="C24" s="483"/>
      <c r="D24" s="486"/>
      <c r="E24" s="486"/>
      <c r="F24" s="486"/>
      <c r="G24" s="488"/>
      <c r="H24" s="490"/>
      <c r="I24" s="494"/>
      <c r="J24" s="497"/>
      <c r="K24" s="500"/>
      <c r="L24" s="500"/>
      <c r="M24" s="500"/>
      <c r="N24" s="500"/>
      <c r="O24" s="503"/>
      <c r="P24" s="506"/>
      <c r="Q24" s="509"/>
      <c r="R24" s="512"/>
      <c r="S24" s="515"/>
      <c r="T24" s="521"/>
      <c r="U24" s="167"/>
      <c r="V24" s="170"/>
      <c r="W24" s="181"/>
      <c r="X24" s="203"/>
      <c r="Y24" s="221" t="s">
        <v>34</v>
      </c>
      <c r="Z24" s="240" t="s">
        <v>115</v>
      </c>
      <c r="AA24" s="250">
        <f>COUNTIF($H$9:$H$83,13)</f>
        <v>0</v>
      </c>
      <c r="AB24" s="260"/>
    </row>
    <row r="25" spans="1:40" ht="18.600000000000001" customHeight="1">
      <c r="A25" s="480"/>
      <c r="B25" s="42" t="str">
        <f t="shared" si="0"/>
        <v/>
      </c>
      <c r="C25" s="483"/>
      <c r="D25" s="486"/>
      <c r="E25" s="486"/>
      <c r="F25" s="486"/>
      <c r="G25" s="488"/>
      <c r="H25" s="491"/>
      <c r="I25" s="495"/>
      <c r="J25" s="498"/>
      <c r="K25" s="501"/>
      <c r="L25" s="501"/>
      <c r="M25" s="501"/>
      <c r="N25" s="501"/>
      <c r="O25" s="503"/>
      <c r="P25" s="506"/>
      <c r="Q25" s="509"/>
      <c r="R25" s="512"/>
      <c r="S25" s="515"/>
      <c r="T25" s="521"/>
      <c r="U25" s="167"/>
      <c r="V25" s="170"/>
      <c r="W25" s="181"/>
      <c r="X25" s="203"/>
      <c r="Y25" s="223" t="s">
        <v>38</v>
      </c>
      <c r="Z25" s="241" t="s">
        <v>116</v>
      </c>
      <c r="AA25" s="251">
        <f>COUNTIF($H$9:$H$83,14)</f>
        <v>0</v>
      </c>
      <c r="AB25" s="262"/>
    </row>
    <row r="26" spans="1:40" ht="18.600000000000001" customHeight="1">
      <c r="A26" s="480"/>
      <c r="B26" s="42" t="str">
        <f t="shared" si="0"/>
        <v/>
      </c>
      <c r="C26" s="483"/>
      <c r="D26" s="486"/>
      <c r="E26" s="486"/>
      <c r="F26" s="486"/>
      <c r="G26" s="488"/>
      <c r="H26" s="491"/>
      <c r="I26" s="495"/>
      <c r="J26" s="498"/>
      <c r="K26" s="501"/>
      <c r="L26" s="501"/>
      <c r="M26" s="501"/>
      <c r="N26" s="501"/>
      <c r="O26" s="503"/>
      <c r="P26" s="506"/>
      <c r="Q26" s="509"/>
      <c r="R26" s="512"/>
      <c r="S26" s="515"/>
      <c r="T26" s="521"/>
      <c r="U26" s="167"/>
      <c r="V26" s="170"/>
      <c r="W26" s="181"/>
      <c r="X26" s="204"/>
      <c r="Y26" s="224" t="s">
        <v>39</v>
      </c>
      <c r="Z26" s="242" t="s">
        <v>119</v>
      </c>
      <c r="AA26" s="252">
        <f>SUM(AA12:AA25)</f>
        <v>0</v>
      </c>
      <c r="AB26" s="263"/>
    </row>
    <row r="27" spans="1:40" ht="18.600000000000001" customHeight="1">
      <c r="A27" s="480"/>
      <c r="B27" s="42" t="str">
        <f t="shared" si="0"/>
        <v/>
      </c>
      <c r="C27" s="483"/>
      <c r="D27" s="486"/>
      <c r="E27" s="486"/>
      <c r="F27" s="486"/>
      <c r="G27" s="488"/>
      <c r="H27" s="491"/>
      <c r="I27" s="495"/>
      <c r="J27" s="498"/>
      <c r="K27" s="501"/>
      <c r="L27" s="501"/>
      <c r="M27" s="501"/>
      <c r="N27" s="501"/>
      <c r="O27" s="503"/>
      <c r="P27" s="506"/>
      <c r="Q27" s="509"/>
      <c r="R27" s="512"/>
      <c r="S27" s="515"/>
      <c r="T27" s="521"/>
      <c r="U27" s="167"/>
      <c r="V27" s="170"/>
      <c r="W27" s="181"/>
      <c r="X27" s="203" t="s">
        <v>106</v>
      </c>
      <c r="Y27" s="225" t="s">
        <v>28</v>
      </c>
      <c r="Z27" s="243" t="s">
        <v>120</v>
      </c>
      <c r="AA27" s="249">
        <f>COUNTIF($I$9:$I$83,16)</f>
        <v>0</v>
      </c>
      <c r="AB27" s="259" t="s">
        <v>6</v>
      </c>
    </row>
    <row r="28" spans="1:40" ht="18.600000000000001" customHeight="1">
      <c r="A28" s="480"/>
      <c r="B28" s="42" t="str">
        <f t="shared" si="0"/>
        <v/>
      </c>
      <c r="C28" s="483"/>
      <c r="D28" s="486"/>
      <c r="E28" s="486"/>
      <c r="F28" s="486"/>
      <c r="G28" s="488"/>
      <c r="H28" s="490"/>
      <c r="I28" s="494"/>
      <c r="J28" s="497"/>
      <c r="K28" s="500"/>
      <c r="L28" s="500"/>
      <c r="M28" s="500"/>
      <c r="N28" s="500"/>
      <c r="O28" s="503"/>
      <c r="P28" s="506"/>
      <c r="Q28" s="509"/>
      <c r="R28" s="512"/>
      <c r="S28" s="515"/>
      <c r="T28" s="521"/>
      <c r="U28" s="167"/>
      <c r="V28" s="170"/>
      <c r="W28" s="181"/>
      <c r="X28" s="203"/>
      <c r="Y28" s="226" t="s">
        <v>40</v>
      </c>
      <c r="Z28" s="240" t="s">
        <v>121</v>
      </c>
      <c r="AA28" s="250">
        <f>COUNTIF($I$9:$I$83,17)</f>
        <v>0</v>
      </c>
      <c r="AB28" s="260"/>
    </row>
    <row r="29" spans="1:40" ht="18.600000000000001" customHeight="1">
      <c r="A29" s="480"/>
      <c r="B29" s="42" t="str">
        <f t="shared" si="0"/>
        <v/>
      </c>
      <c r="C29" s="483"/>
      <c r="D29" s="486"/>
      <c r="E29" s="486"/>
      <c r="F29" s="486"/>
      <c r="G29" s="488"/>
      <c r="H29" s="490"/>
      <c r="I29" s="494"/>
      <c r="J29" s="497"/>
      <c r="K29" s="500"/>
      <c r="L29" s="500"/>
      <c r="M29" s="500"/>
      <c r="N29" s="500"/>
      <c r="O29" s="503"/>
      <c r="P29" s="506"/>
      <c r="Q29" s="509"/>
      <c r="R29" s="512"/>
      <c r="S29" s="515"/>
      <c r="T29" s="521"/>
      <c r="U29" s="167"/>
      <c r="V29" s="170"/>
      <c r="W29" s="181"/>
      <c r="X29" s="203"/>
      <c r="Y29" s="226" t="s">
        <v>47</v>
      </c>
      <c r="Z29" s="240" t="s">
        <v>122</v>
      </c>
      <c r="AA29" s="250">
        <f>COUNTIF($I$9:$I$83,18)</f>
        <v>0</v>
      </c>
      <c r="AB29" s="260"/>
    </row>
    <row r="30" spans="1:40" ht="18.600000000000001" customHeight="1">
      <c r="A30" s="480"/>
      <c r="B30" s="42" t="str">
        <f t="shared" si="0"/>
        <v/>
      </c>
      <c r="C30" s="483"/>
      <c r="D30" s="486"/>
      <c r="E30" s="486"/>
      <c r="F30" s="486"/>
      <c r="G30" s="488"/>
      <c r="H30" s="490"/>
      <c r="I30" s="494"/>
      <c r="J30" s="497"/>
      <c r="K30" s="500"/>
      <c r="L30" s="500"/>
      <c r="M30" s="500"/>
      <c r="N30" s="500"/>
      <c r="O30" s="503"/>
      <c r="P30" s="506"/>
      <c r="Q30" s="509"/>
      <c r="R30" s="512"/>
      <c r="S30" s="515"/>
      <c r="T30" s="521"/>
      <c r="U30" s="167"/>
      <c r="V30" s="170"/>
      <c r="W30" s="181"/>
      <c r="X30" s="203"/>
      <c r="Y30" s="223" t="s">
        <v>38</v>
      </c>
      <c r="Z30" s="241" t="s">
        <v>124</v>
      </c>
      <c r="AA30" s="251">
        <f>COUNTIF($I$9:$I$83,19)</f>
        <v>0</v>
      </c>
      <c r="AB30" s="262"/>
    </row>
    <row r="31" spans="1:40" ht="18.600000000000001" customHeight="1">
      <c r="A31" s="480"/>
      <c r="B31" s="42" t="str">
        <f t="shared" si="0"/>
        <v/>
      </c>
      <c r="C31" s="483"/>
      <c r="D31" s="486"/>
      <c r="E31" s="486"/>
      <c r="F31" s="486"/>
      <c r="G31" s="488"/>
      <c r="H31" s="490"/>
      <c r="I31" s="494"/>
      <c r="J31" s="497"/>
      <c r="K31" s="500"/>
      <c r="L31" s="500"/>
      <c r="M31" s="500"/>
      <c r="N31" s="500"/>
      <c r="O31" s="503"/>
      <c r="P31" s="506"/>
      <c r="Q31" s="509"/>
      <c r="R31" s="512"/>
      <c r="S31" s="515"/>
      <c r="T31" s="521"/>
      <c r="U31" s="167"/>
      <c r="V31" s="170"/>
      <c r="W31" s="182"/>
      <c r="X31" s="204"/>
      <c r="Y31" s="224" t="s">
        <v>39</v>
      </c>
      <c r="Z31" s="244" t="s">
        <v>125</v>
      </c>
      <c r="AA31" s="252">
        <f>SUM(AA27:AA30)</f>
        <v>0</v>
      </c>
      <c r="AB31" s="263"/>
    </row>
    <row r="32" spans="1:40" ht="18.600000000000001" customHeight="1">
      <c r="A32" s="480"/>
      <c r="B32" s="42" t="str">
        <f t="shared" si="0"/>
        <v/>
      </c>
      <c r="C32" s="483"/>
      <c r="D32" s="486"/>
      <c r="E32" s="486"/>
      <c r="F32" s="486"/>
      <c r="G32" s="488"/>
      <c r="H32" s="490"/>
      <c r="I32" s="494"/>
      <c r="J32" s="497"/>
      <c r="K32" s="500"/>
      <c r="L32" s="500"/>
      <c r="M32" s="500"/>
      <c r="N32" s="500"/>
      <c r="O32" s="503"/>
      <c r="P32" s="506"/>
      <c r="Q32" s="509"/>
      <c r="R32" s="512"/>
      <c r="S32" s="515"/>
      <c r="T32" s="521"/>
      <c r="U32" s="167"/>
      <c r="V32" s="170"/>
      <c r="W32" s="183" t="s">
        <v>153</v>
      </c>
      <c r="X32" s="205"/>
      <c r="Y32" s="205"/>
      <c r="Z32" s="205"/>
      <c r="AA32" s="205"/>
      <c r="AB32" s="205"/>
    </row>
    <row r="33" spans="1:28" ht="18.600000000000001" customHeight="1">
      <c r="A33" s="480"/>
      <c r="B33" s="42" t="str">
        <f t="shared" si="0"/>
        <v/>
      </c>
      <c r="C33" s="483"/>
      <c r="D33" s="486"/>
      <c r="E33" s="486"/>
      <c r="F33" s="486"/>
      <c r="G33" s="488"/>
      <c r="H33" s="490"/>
      <c r="I33" s="494"/>
      <c r="J33" s="497"/>
      <c r="K33" s="500"/>
      <c r="L33" s="500"/>
      <c r="M33" s="500"/>
      <c r="N33" s="500"/>
      <c r="O33" s="503"/>
      <c r="P33" s="506"/>
      <c r="Q33" s="509"/>
      <c r="R33" s="512"/>
      <c r="S33" s="515"/>
      <c r="T33" s="521"/>
      <c r="U33" s="167"/>
      <c r="V33" s="170"/>
      <c r="W33" s="184" t="s">
        <v>443</v>
      </c>
      <c r="X33" s="206"/>
      <c r="Y33" s="227" t="s">
        <v>60</v>
      </c>
      <c r="Z33" s="239" t="s">
        <v>76</v>
      </c>
      <c r="AA33" s="249">
        <f>J84</f>
        <v>0</v>
      </c>
      <c r="AB33" s="259" t="s">
        <v>6</v>
      </c>
    </row>
    <row r="34" spans="1:28" ht="18.600000000000001" customHeight="1">
      <c r="A34" s="480"/>
      <c r="B34" s="42" t="str">
        <f t="shared" si="0"/>
        <v/>
      </c>
      <c r="C34" s="483"/>
      <c r="D34" s="486"/>
      <c r="E34" s="486"/>
      <c r="F34" s="486"/>
      <c r="G34" s="488"/>
      <c r="H34" s="490"/>
      <c r="I34" s="494"/>
      <c r="J34" s="497"/>
      <c r="K34" s="500"/>
      <c r="L34" s="500"/>
      <c r="M34" s="500"/>
      <c r="N34" s="500"/>
      <c r="O34" s="503"/>
      <c r="P34" s="506"/>
      <c r="Q34" s="509"/>
      <c r="R34" s="512"/>
      <c r="S34" s="515"/>
      <c r="T34" s="521"/>
      <c r="U34" s="167"/>
      <c r="V34" s="170"/>
      <c r="W34" s="185"/>
      <c r="X34" s="207"/>
      <c r="Y34" s="228" t="s">
        <v>104</v>
      </c>
      <c r="Z34" s="240" t="s">
        <v>78</v>
      </c>
      <c r="AA34" s="250">
        <f>K84</f>
        <v>0</v>
      </c>
      <c r="AB34" s="260"/>
    </row>
    <row r="35" spans="1:28" ht="18.600000000000001" customHeight="1">
      <c r="A35" s="480"/>
      <c r="B35" s="42" t="str">
        <f t="shared" si="0"/>
        <v/>
      </c>
      <c r="C35" s="483"/>
      <c r="D35" s="486"/>
      <c r="E35" s="486"/>
      <c r="F35" s="486"/>
      <c r="G35" s="488"/>
      <c r="H35" s="490"/>
      <c r="I35" s="494"/>
      <c r="J35" s="497"/>
      <c r="K35" s="500"/>
      <c r="L35" s="500"/>
      <c r="M35" s="500"/>
      <c r="N35" s="500"/>
      <c r="O35" s="503"/>
      <c r="P35" s="506"/>
      <c r="Q35" s="509"/>
      <c r="R35" s="512"/>
      <c r="S35" s="515"/>
      <c r="T35" s="521"/>
      <c r="U35" s="167"/>
      <c r="V35" s="170"/>
      <c r="W35" s="185"/>
      <c r="X35" s="207"/>
      <c r="Y35" s="229" t="s">
        <v>63</v>
      </c>
      <c r="Z35" s="240" t="s">
        <v>62</v>
      </c>
      <c r="AA35" s="250">
        <f>L84</f>
        <v>0</v>
      </c>
      <c r="AB35" s="260"/>
    </row>
    <row r="36" spans="1:28" ht="18.600000000000001" customHeight="1">
      <c r="A36" s="480"/>
      <c r="B36" s="42" t="str">
        <f t="shared" si="0"/>
        <v/>
      </c>
      <c r="C36" s="483"/>
      <c r="D36" s="486"/>
      <c r="E36" s="486"/>
      <c r="F36" s="486"/>
      <c r="G36" s="488"/>
      <c r="H36" s="491"/>
      <c r="I36" s="495"/>
      <c r="J36" s="497"/>
      <c r="K36" s="500"/>
      <c r="L36" s="500"/>
      <c r="M36" s="500"/>
      <c r="N36" s="500"/>
      <c r="O36" s="503"/>
      <c r="P36" s="506"/>
      <c r="Q36" s="509"/>
      <c r="R36" s="512"/>
      <c r="S36" s="515"/>
      <c r="T36" s="521"/>
      <c r="U36" s="167"/>
      <c r="V36" s="170"/>
      <c r="W36" s="185"/>
      <c r="X36" s="207"/>
      <c r="Y36" s="221" t="s">
        <v>65</v>
      </c>
      <c r="Z36" s="240" t="s">
        <v>79</v>
      </c>
      <c r="AA36" s="250">
        <f>M84</f>
        <v>0</v>
      </c>
      <c r="AB36" s="260"/>
    </row>
    <row r="37" spans="1:28" ht="18.600000000000001" customHeight="1">
      <c r="A37" s="480"/>
      <c r="B37" s="42" t="str">
        <f t="shared" si="0"/>
        <v/>
      </c>
      <c r="C37" s="483"/>
      <c r="D37" s="486"/>
      <c r="E37" s="486"/>
      <c r="F37" s="486"/>
      <c r="G37" s="488"/>
      <c r="H37" s="490"/>
      <c r="I37" s="494"/>
      <c r="J37" s="497"/>
      <c r="K37" s="500"/>
      <c r="L37" s="500"/>
      <c r="M37" s="500"/>
      <c r="N37" s="500"/>
      <c r="O37" s="503"/>
      <c r="P37" s="506"/>
      <c r="Q37" s="509"/>
      <c r="R37" s="512"/>
      <c r="S37" s="515"/>
      <c r="T37" s="521"/>
      <c r="U37" s="167"/>
      <c r="V37" s="170"/>
      <c r="W37" s="185"/>
      <c r="X37" s="207"/>
      <c r="Y37" s="220" t="s">
        <v>33</v>
      </c>
      <c r="Z37" s="240" t="s">
        <v>69</v>
      </c>
      <c r="AA37" s="250">
        <f>N84</f>
        <v>0</v>
      </c>
      <c r="AB37" s="260"/>
    </row>
    <row r="38" spans="1:28" ht="18.600000000000001" customHeight="1">
      <c r="A38" s="480"/>
      <c r="B38" s="42" t="str">
        <f t="shared" si="0"/>
        <v/>
      </c>
      <c r="C38" s="483"/>
      <c r="D38" s="486"/>
      <c r="E38" s="486"/>
      <c r="F38" s="486"/>
      <c r="G38" s="488"/>
      <c r="H38" s="490"/>
      <c r="I38" s="494"/>
      <c r="J38" s="497"/>
      <c r="K38" s="500"/>
      <c r="L38" s="500"/>
      <c r="M38" s="500"/>
      <c r="N38" s="500"/>
      <c r="O38" s="503"/>
      <c r="P38" s="506"/>
      <c r="Q38" s="509"/>
      <c r="R38" s="512"/>
      <c r="S38" s="515"/>
      <c r="T38" s="521"/>
      <c r="U38" s="167"/>
      <c r="V38" s="170"/>
      <c r="W38" s="186"/>
      <c r="X38" s="208"/>
      <c r="Y38" s="230" t="s">
        <v>86</v>
      </c>
      <c r="Z38" s="241" t="s">
        <v>73</v>
      </c>
      <c r="AA38" s="251">
        <f>O84</f>
        <v>0</v>
      </c>
      <c r="AB38" s="262"/>
    </row>
    <row r="39" spans="1:28" ht="18.600000000000001" customHeight="1">
      <c r="A39" s="528"/>
      <c r="B39" s="42" t="str">
        <f t="shared" si="0"/>
        <v/>
      </c>
      <c r="C39" s="483"/>
      <c r="D39" s="530"/>
      <c r="E39" s="530"/>
      <c r="F39" s="530"/>
      <c r="G39" s="530"/>
      <c r="H39" s="490"/>
      <c r="I39" s="494"/>
      <c r="J39" s="497"/>
      <c r="K39" s="500"/>
      <c r="L39" s="500"/>
      <c r="M39" s="500"/>
      <c r="N39" s="500"/>
      <c r="O39" s="503"/>
      <c r="P39" s="506"/>
      <c r="Q39" s="509"/>
      <c r="R39" s="512"/>
      <c r="S39" s="515"/>
      <c r="T39" s="521"/>
      <c r="V39" s="170"/>
      <c r="W39" s="187"/>
      <c r="X39" s="187"/>
      <c r="Y39" s="231"/>
      <c r="Z39" s="245"/>
    </row>
    <row r="40" spans="1:28" ht="18.600000000000001" customHeight="1">
      <c r="A40" s="528"/>
      <c r="B40" s="42" t="str">
        <f t="shared" si="0"/>
        <v/>
      </c>
      <c r="C40" s="483"/>
      <c r="D40" s="530"/>
      <c r="E40" s="530"/>
      <c r="F40" s="530"/>
      <c r="G40" s="530"/>
      <c r="H40" s="490"/>
      <c r="I40" s="494"/>
      <c r="J40" s="497"/>
      <c r="K40" s="500"/>
      <c r="L40" s="500"/>
      <c r="M40" s="500"/>
      <c r="N40" s="500"/>
      <c r="O40" s="503"/>
      <c r="P40" s="506"/>
      <c r="Q40" s="509"/>
      <c r="R40" s="512"/>
      <c r="S40" s="515"/>
      <c r="T40" s="521"/>
      <c r="V40" s="170"/>
      <c r="W40" s="188" t="s">
        <v>48</v>
      </c>
      <c r="X40" s="209"/>
      <c r="Y40" s="227" t="s">
        <v>46</v>
      </c>
      <c r="Z40" s="239" t="s">
        <v>16</v>
      </c>
      <c r="AA40" s="249">
        <f>P84</f>
        <v>0</v>
      </c>
      <c r="AB40" s="264" t="s">
        <v>49</v>
      </c>
    </row>
    <row r="41" spans="1:28" ht="18.600000000000001" customHeight="1">
      <c r="A41" s="528"/>
      <c r="B41" s="42" t="str">
        <f t="shared" si="0"/>
        <v/>
      </c>
      <c r="C41" s="483"/>
      <c r="D41" s="530"/>
      <c r="E41" s="530"/>
      <c r="F41" s="530"/>
      <c r="G41" s="530"/>
      <c r="H41" s="490"/>
      <c r="I41" s="494"/>
      <c r="J41" s="497"/>
      <c r="K41" s="500"/>
      <c r="L41" s="500"/>
      <c r="M41" s="500"/>
      <c r="N41" s="500"/>
      <c r="O41" s="503"/>
      <c r="P41" s="506"/>
      <c r="Q41" s="509"/>
      <c r="R41" s="512"/>
      <c r="S41" s="515"/>
      <c r="T41" s="521"/>
      <c r="V41" s="170"/>
      <c r="W41" s="189"/>
      <c r="X41" s="210"/>
      <c r="Y41" s="232" t="s">
        <v>59</v>
      </c>
      <c r="Z41" s="241" t="s">
        <v>80</v>
      </c>
      <c r="AA41" s="251">
        <f>Q84</f>
        <v>0</v>
      </c>
      <c r="AB41" s="262"/>
    </row>
    <row r="42" spans="1:28" ht="18.600000000000001" customHeight="1">
      <c r="A42" s="528"/>
      <c r="B42" s="42" t="str">
        <f t="shared" si="0"/>
        <v/>
      </c>
      <c r="C42" s="483"/>
      <c r="D42" s="530"/>
      <c r="E42" s="530"/>
      <c r="F42" s="530"/>
      <c r="G42" s="530"/>
      <c r="H42" s="490"/>
      <c r="I42" s="494"/>
      <c r="J42" s="497"/>
      <c r="K42" s="500"/>
      <c r="L42" s="500"/>
      <c r="M42" s="500"/>
      <c r="N42" s="500"/>
      <c r="O42" s="503"/>
      <c r="P42" s="506"/>
      <c r="Q42" s="509"/>
      <c r="R42" s="512"/>
      <c r="S42" s="515"/>
      <c r="T42" s="521"/>
      <c r="V42" s="170"/>
      <c r="W42" s="187"/>
      <c r="X42" s="187"/>
      <c r="Y42" s="231"/>
      <c r="Z42" s="245"/>
    </row>
    <row r="43" spans="1:28" ht="18.600000000000001" customHeight="1">
      <c r="A43" s="528"/>
      <c r="B43" s="42" t="str">
        <f t="shared" si="0"/>
        <v/>
      </c>
      <c r="C43" s="483"/>
      <c r="D43" s="530"/>
      <c r="E43" s="530"/>
      <c r="F43" s="530"/>
      <c r="G43" s="530"/>
      <c r="H43" s="490"/>
      <c r="I43" s="494"/>
      <c r="J43" s="497"/>
      <c r="K43" s="500"/>
      <c r="L43" s="500"/>
      <c r="M43" s="500"/>
      <c r="N43" s="500"/>
      <c r="O43" s="503"/>
      <c r="P43" s="506"/>
      <c r="Q43" s="509"/>
      <c r="R43" s="512"/>
      <c r="S43" s="515"/>
      <c r="T43" s="521"/>
      <c r="V43" s="170"/>
      <c r="W43" s="190" t="s">
        <v>57</v>
      </c>
      <c r="X43" s="211"/>
      <c r="Y43" s="227" t="s">
        <v>4</v>
      </c>
      <c r="Z43" s="239" t="s">
        <v>41</v>
      </c>
      <c r="AA43" s="249">
        <f>R84</f>
        <v>0</v>
      </c>
      <c r="AB43" s="264" t="s">
        <v>49</v>
      </c>
    </row>
    <row r="44" spans="1:28" ht="18.600000000000001" customHeight="1">
      <c r="A44" s="528"/>
      <c r="B44" s="42" t="str">
        <f t="shared" si="0"/>
        <v/>
      </c>
      <c r="C44" s="483"/>
      <c r="D44" s="530"/>
      <c r="E44" s="530"/>
      <c r="F44" s="530"/>
      <c r="G44" s="530"/>
      <c r="H44" s="490"/>
      <c r="I44" s="494"/>
      <c r="J44" s="497"/>
      <c r="K44" s="500"/>
      <c r="L44" s="500"/>
      <c r="M44" s="500"/>
      <c r="N44" s="500"/>
      <c r="O44" s="503"/>
      <c r="P44" s="506"/>
      <c r="Q44" s="509"/>
      <c r="R44" s="512"/>
      <c r="S44" s="515"/>
      <c r="T44" s="521"/>
      <c r="V44" s="170"/>
      <c r="W44" s="191"/>
      <c r="X44" s="212"/>
      <c r="Y44" s="223" t="s">
        <v>36</v>
      </c>
      <c r="Z44" s="241" t="s">
        <v>67</v>
      </c>
      <c r="AA44" s="251">
        <f>S84</f>
        <v>0</v>
      </c>
      <c r="AB44" s="262"/>
    </row>
    <row r="45" spans="1:28" ht="18.600000000000001" customHeight="1">
      <c r="A45" s="528"/>
      <c r="B45" s="42" t="str">
        <f t="shared" si="0"/>
        <v/>
      </c>
      <c r="C45" s="483"/>
      <c r="D45" s="530"/>
      <c r="E45" s="530"/>
      <c r="F45" s="530"/>
      <c r="G45" s="530"/>
      <c r="H45" s="490"/>
      <c r="I45" s="494"/>
      <c r="J45" s="497"/>
      <c r="K45" s="500"/>
      <c r="L45" s="500"/>
      <c r="M45" s="500"/>
      <c r="N45" s="500"/>
      <c r="O45" s="503"/>
      <c r="P45" s="506"/>
      <c r="Q45" s="509"/>
      <c r="R45" s="512"/>
      <c r="S45" s="515"/>
      <c r="T45" s="521"/>
      <c r="V45" s="170"/>
      <c r="W45" s="192"/>
      <c r="X45" s="192"/>
      <c r="Y45" s="233"/>
      <c r="Z45" s="246"/>
    </row>
    <row r="46" spans="1:28" ht="18.600000000000001" customHeight="1">
      <c r="A46" s="528"/>
      <c r="B46" s="42" t="str">
        <f t="shared" si="0"/>
        <v/>
      </c>
      <c r="C46" s="483"/>
      <c r="D46" s="530"/>
      <c r="E46" s="530"/>
      <c r="F46" s="530"/>
      <c r="G46" s="530"/>
      <c r="H46" s="490"/>
      <c r="I46" s="494"/>
      <c r="J46" s="497"/>
      <c r="K46" s="500"/>
      <c r="L46" s="500"/>
      <c r="M46" s="500"/>
      <c r="N46" s="500"/>
      <c r="O46" s="503"/>
      <c r="P46" s="506"/>
      <c r="Q46" s="509"/>
      <c r="R46" s="512"/>
      <c r="S46" s="515"/>
      <c r="T46" s="521"/>
      <c r="V46" s="170"/>
      <c r="W46" s="193"/>
      <c r="X46" s="193"/>
      <c r="Y46" s="234" t="s">
        <v>53</v>
      </c>
      <c r="Z46" s="247" t="s">
        <v>81</v>
      </c>
      <c r="AA46" s="254">
        <f>T84</f>
        <v>0</v>
      </c>
      <c r="AB46" s="265" t="s">
        <v>58</v>
      </c>
    </row>
    <row r="47" spans="1:28" ht="18.600000000000001" customHeight="1">
      <c r="A47" s="528"/>
      <c r="B47" s="42" t="str">
        <f t="shared" si="0"/>
        <v/>
      </c>
      <c r="C47" s="483"/>
      <c r="D47" s="530"/>
      <c r="E47" s="530"/>
      <c r="F47" s="530"/>
      <c r="G47" s="530"/>
      <c r="H47" s="490"/>
      <c r="I47" s="494"/>
      <c r="J47" s="497"/>
      <c r="K47" s="500"/>
      <c r="L47" s="500"/>
      <c r="M47" s="500"/>
      <c r="N47" s="500"/>
      <c r="O47" s="503"/>
      <c r="P47" s="506"/>
      <c r="Q47" s="509"/>
      <c r="R47" s="512"/>
      <c r="S47" s="515"/>
      <c r="T47" s="521"/>
      <c r="W47" s="194" t="str">
        <f>A1&amp;"年"&amp;E1&amp;"月"</f>
        <v>2025年6月</v>
      </c>
      <c r="X47" s="194"/>
      <c r="Y47" s="194"/>
      <c r="Z47" s="246"/>
      <c r="AB47" s="266"/>
    </row>
    <row r="48" spans="1:28" ht="18.600000000000001" customHeight="1">
      <c r="A48" s="528"/>
      <c r="B48" s="42" t="str">
        <f t="shared" si="0"/>
        <v/>
      </c>
      <c r="C48" s="483"/>
      <c r="D48" s="530"/>
      <c r="E48" s="530"/>
      <c r="F48" s="530"/>
      <c r="G48" s="530"/>
      <c r="H48" s="490"/>
      <c r="I48" s="494"/>
      <c r="J48" s="497"/>
      <c r="K48" s="500"/>
      <c r="L48" s="500"/>
      <c r="M48" s="500"/>
      <c r="N48" s="500"/>
      <c r="O48" s="503"/>
      <c r="P48" s="506"/>
      <c r="Q48" s="509"/>
      <c r="R48" s="512"/>
      <c r="S48" s="515"/>
      <c r="T48" s="521"/>
      <c r="W48" s="195" t="s">
        <v>58</v>
      </c>
      <c r="X48" s="195" t="s">
        <v>193</v>
      </c>
      <c r="Y48" s="235"/>
      <c r="Z48" s="246"/>
      <c r="AB48" s="266"/>
    </row>
    <row r="49" spans="1:28" ht="18.600000000000001" customHeight="1">
      <c r="A49" s="528"/>
      <c r="B49" s="42" t="str">
        <f t="shared" si="0"/>
        <v/>
      </c>
      <c r="C49" s="483"/>
      <c r="D49" s="530"/>
      <c r="E49" s="530"/>
      <c r="F49" s="530"/>
      <c r="G49" s="530"/>
      <c r="H49" s="490"/>
      <c r="I49" s="494"/>
      <c r="J49" s="497"/>
      <c r="K49" s="500"/>
      <c r="L49" s="500"/>
      <c r="M49" s="500"/>
      <c r="N49" s="500"/>
      <c r="O49" s="503"/>
      <c r="P49" s="506"/>
      <c r="Q49" s="509"/>
      <c r="R49" s="512"/>
      <c r="S49" s="515"/>
      <c r="T49" s="521"/>
      <c r="W49" s="195">
        <v>1</v>
      </c>
      <c r="X49" s="213">
        <f t="shared" ref="X49:X78" si="1">WEEKDAY($A$1&amp;"/"&amp;$E$1&amp;"/"&amp;W49)</f>
        <v>1</v>
      </c>
      <c r="Y49" s="236"/>
      <c r="Z49" s="246"/>
      <c r="AB49" s="266"/>
    </row>
    <row r="50" spans="1:28" ht="18.600000000000001" customHeight="1">
      <c r="A50" s="528"/>
      <c r="B50" s="42" t="str">
        <f t="shared" si="0"/>
        <v/>
      </c>
      <c r="C50" s="483"/>
      <c r="D50" s="530"/>
      <c r="E50" s="530"/>
      <c r="F50" s="530"/>
      <c r="G50" s="530"/>
      <c r="H50" s="490"/>
      <c r="I50" s="494"/>
      <c r="J50" s="497"/>
      <c r="K50" s="500"/>
      <c r="L50" s="500"/>
      <c r="M50" s="500"/>
      <c r="N50" s="500"/>
      <c r="O50" s="503"/>
      <c r="P50" s="506"/>
      <c r="Q50" s="509"/>
      <c r="R50" s="512"/>
      <c r="S50" s="515"/>
      <c r="T50" s="521"/>
      <c r="W50" s="195">
        <v>2</v>
      </c>
      <c r="X50" s="213">
        <f t="shared" si="1"/>
        <v>2</v>
      </c>
      <c r="Y50" s="235"/>
      <c r="Z50" s="246"/>
      <c r="AB50" s="266"/>
    </row>
    <row r="51" spans="1:28" ht="18.600000000000001" customHeight="1">
      <c r="A51" s="528"/>
      <c r="B51" s="42" t="str">
        <f t="shared" si="0"/>
        <v/>
      </c>
      <c r="C51" s="483"/>
      <c r="D51" s="530"/>
      <c r="E51" s="530"/>
      <c r="F51" s="530"/>
      <c r="G51" s="530"/>
      <c r="H51" s="490"/>
      <c r="I51" s="494"/>
      <c r="J51" s="497"/>
      <c r="K51" s="500"/>
      <c r="L51" s="500"/>
      <c r="M51" s="500"/>
      <c r="N51" s="500"/>
      <c r="O51" s="503"/>
      <c r="P51" s="506"/>
      <c r="Q51" s="509"/>
      <c r="R51" s="512"/>
      <c r="S51" s="515"/>
      <c r="T51" s="521"/>
      <c r="W51" s="195">
        <v>3</v>
      </c>
      <c r="X51" s="213">
        <f t="shared" si="1"/>
        <v>3</v>
      </c>
      <c r="Y51" s="235"/>
      <c r="Z51" s="246"/>
      <c r="AB51" s="266"/>
    </row>
    <row r="52" spans="1:28" ht="18.600000000000001" customHeight="1">
      <c r="A52" s="528"/>
      <c r="B52" s="42" t="str">
        <f t="shared" si="0"/>
        <v/>
      </c>
      <c r="C52" s="483"/>
      <c r="D52" s="530"/>
      <c r="E52" s="530"/>
      <c r="F52" s="530"/>
      <c r="G52" s="530"/>
      <c r="H52" s="490"/>
      <c r="I52" s="494"/>
      <c r="J52" s="497"/>
      <c r="K52" s="500"/>
      <c r="L52" s="500"/>
      <c r="M52" s="500"/>
      <c r="N52" s="500"/>
      <c r="O52" s="503"/>
      <c r="P52" s="506"/>
      <c r="Q52" s="509"/>
      <c r="R52" s="512"/>
      <c r="S52" s="515"/>
      <c r="T52" s="521"/>
      <c r="W52" s="195">
        <v>4</v>
      </c>
      <c r="X52" s="213">
        <f t="shared" si="1"/>
        <v>4</v>
      </c>
      <c r="Y52" s="235"/>
      <c r="Z52" s="246"/>
      <c r="AB52" s="266"/>
    </row>
    <row r="53" spans="1:28" ht="18.600000000000001" customHeight="1">
      <c r="A53" s="528"/>
      <c r="B53" s="42" t="str">
        <f t="shared" si="0"/>
        <v/>
      </c>
      <c r="C53" s="483"/>
      <c r="D53" s="530"/>
      <c r="E53" s="530"/>
      <c r="F53" s="530"/>
      <c r="G53" s="530"/>
      <c r="H53" s="490"/>
      <c r="I53" s="494"/>
      <c r="J53" s="497"/>
      <c r="K53" s="500"/>
      <c r="L53" s="500"/>
      <c r="M53" s="500"/>
      <c r="N53" s="500"/>
      <c r="O53" s="503"/>
      <c r="P53" s="506"/>
      <c r="Q53" s="509"/>
      <c r="R53" s="512"/>
      <c r="S53" s="515"/>
      <c r="T53" s="521"/>
      <c r="W53" s="195">
        <v>5</v>
      </c>
      <c r="X53" s="213">
        <f t="shared" si="1"/>
        <v>5</v>
      </c>
      <c r="Y53" s="235"/>
      <c r="Z53" s="246"/>
      <c r="AB53" s="266"/>
    </row>
    <row r="54" spans="1:28" ht="18.600000000000001" customHeight="1">
      <c r="A54" s="528"/>
      <c r="B54" s="42" t="str">
        <f t="shared" si="0"/>
        <v/>
      </c>
      <c r="C54" s="483"/>
      <c r="D54" s="530"/>
      <c r="E54" s="530"/>
      <c r="F54" s="530"/>
      <c r="G54" s="530"/>
      <c r="H54" s="490"/>
      <c r="I54" s="494"/>
      <c r="J54" s="497"/>
      <c r="K54" s="500"/>
      <c r="L54" s="500"/>
      <c r="M54" s="500"/>
      <c r="N54" s="500"/>
      <c r="O54" s="503"/>
      <c r="P54" s="506"/>
      <c r="Q54" s="509"/>
      <c r="R54" s="512"/>
      <c r="S54" s="515"/>
      <c r="T54" s="521"/>
      <c r="W54" s="195">
        <v>6</v>
      </c>
      <c r="X54" s="213">
        <f t="shared" si="1"/>
        <v>6</v>
      </c>
      <c r="Y54" s="235"/>
      <c r="Z54" s="246"/>
      <c r="AB54" s="266"/>
    </row>
    <row r="55" spans="1:28" ht="18.600000000000001" customHeight="1">
      <c r="A55" s="528"/>
      <c r="B55" s="42" t="str">
        <f t="shared" si="0"/>
        <v/>
      </c>
      <c r="C55" s="483"/>
      <c r="D55" s="530"/>
      <c r="E55" s="530"/>
      <c r="F55" s="530"/>
      <c r="G55" s="530"/>
      <c r="H55" s="490"/>
      <c r="I55" s="494"/>
      <c r="J55" s="497"/>
      <c r="K55" s="500"/>
      <c r="L55" s="500"/>
      <c r="M55" s="500"/>
      <c r="N55" s="500"/>
      <c r="O55" s="503"/>
      <c r="P55" s="506"/>
      <c r="Q55" s="509"/>
      <c r="R55" s="512"/>
      <c r="S55" s="515"/>
      <c r="T55" s="521"/>
      <c r="W55" s="195">
        <v>7</v>
      </c>
      <c r="X55" s="213">
        <f t="shared" si="1"/>
        <v>7</v>
      </c>
      <c r="Y55" s="235"/>
      <c r="Z55" s="246"/>
      <c r="AB55" s="266"/>
    </row>
    <row r="56" spans="1:28" ht="18.600000000000001" customHeight="1">
      <c r="A56" s="528"/>
      <c r="B56" s="42" t="str">
        <f t="shared" si="0"/>
        <v/>
      </c>
      <c r="C56" s="483"/>
      <c r="D56" s="530"/>
      <c r="E56" s="530"/>
      <c r="F56" s="530"/>
      <c r="G56" s="530"/>
      <c r="H56" s="490"/>
      <c r="I56" s="494"/>
      <c r="J56" s="497"/>
      <c r="K56" s="500"/>
      <c r="L56" s="500"/>
      <c r="M56" s="500"/>
      <c r="N56" s="500"/>
      <c r="O56" s="503"/>
      <c r="P56" s="506"/>
      <c r="Q56" s="509"/>
      <c r="R56" s="512"/>
      <c r="S56" s="515"/>
      <c r="T56" s="521"/>
      <c r="W56" s="195">
        <v>8</v>
      </c>
      <c r="X56" s="213">
        <f t="shared" si="1"/>
        <v>1</v>
      </c>
      <c r="Y56" s="235"/>
      <c r="Z56" s="246"/>
      <c r="AB56" s="266"/>
    </row>
    <row r="57" spans="1:28" ht="18.600000000000001" customHeight="1">
      <c r="A57" s="528"/>
      <c r="B57" s="42" t="str">
        <f t="shared" si="0"/>
        <v/>
      </c>
      <c r="C57" s="483"/>
      <c r="D57" s="530"/>
      <c r="E57" s="530"/>
      <c r="F57" s="530"/>
      <c r="G57" s="530"/>
      <c r="H57" s="490"/>
      <c r="I57" s="494"/>
      <c r="J57" s="497"/>
      <c r="K57" s="500"/>
      <c r="L57" s="500"/>
      <c r="M57" s="500"/>
      <c r="N57" s="500"/>
      <c r="O57" s="503"/>
      <c r="P57" s="506"/>
      <c r="Q57" s="509"/>
      <c r="R57" s="512"/>
      <c r="S57" s="515"/>
      <c r="T57" s="521"/>
      <c r="W57" s="195">
        <v>9</v>
      </c>
      <c r="X57" s="213">
        <f t="shared" si="1"/>
        <v>2</v>
      </c>
      <c r="Y57" s="235"/>
      <c r="Z57" s="246"/>
      <c r="AB57" s="266"/>
    </row>
    <row r="58" spans="1:28" ht="18.600000000000001" customHeight="1">
      <c r="A58" s="528"/>
      <c r="B58" s="42" t="str">
        <f t="shared" si="0"/>
        <v/>
      </c>
      <c r="C58" s="483"/>
      <c r="D58" s="530"/>
      <c r="E58" s="530"/>
      <c r="F58" s="530"/>
      <c r="G58" s="530"/>
      <c r="H58" s="490"/>
      <c r="I58" s="494"/>
      <c r="J58" s="497"/>
      <c r="K58" s="500"/>
      <c r="L58" s="500"/>
      <c r="M58" s="500"/>
      <c r="N58" s="500"/>
      <c r="O58" s="503"/>
      <c r="P58" s="506"/>
      <c r="Q58" s="509"/>
      <c r="R58" s="512"/>
      <c r="S58" s="515"/>
      <c r="T58" s="521"/>
      <c r="W58" s="195">
        <v>10</v>
      </c>
      <c r="X58" s="213">
        <f t="shared" si="1"/>
        <v>3</v>
      </c>
      <c r="Y58" s="235"/>
      <c r="Z58" s="246"/>
      <c r="AB58" s="266"/>
    </row>
    <row r="59" spans="1:28" ht="18.600000000000001" customHeight="1">
      <c r="A59" s="528"/>
      <c r="B59" s="42" t="str">
        <f t="shared" si="0"/>
        <v/>
      </c>
      <c r="C59" s="483"/>
      <c r="D59" s="530"/>
      <c r="E59" s="530"/>
      <c r="F59" s="530"/>
      <c r="G59" s="530"/>
      <c r="H59" s="490"/>
      <c r="I59" s="494"/>
      <c r="J59" s="497"/>
      <c r="K59" s="500"/>
      <c r="L59" s="500"/>
      <c r="M59" s="500"/>
      <c r="N59" s="500"/>
      <c r="O59" s="503"/>
      <c r="P59" s="506"/>
      <c r="Q59" s="509"/>
      <c r="R59" s="512"/>
      <c r="S59" s="515"/>
      <c r="T59" s="521"/>
      <c r="W59" s="195">
        <v>11</v>
      </c>
      <c r="X59" s="213">
        <f t="shared" si="1"/>
        <v>4</v>
      </c>
      <c r="Y59" s="235"/>
      <c r="Z59" s="246"/>
      <c r="AB59" s="266"/>
    </row>
    <row r="60" spans="1:28" ht="18.600000000000001" customHeight="1">
      <c r="A60" s="528"/>
      <c r="B60" s="42" t="str">
        <f t="shared" si="0"/>
        <v/>
      </c>
      <c r="C60" s="483"/>
      <c r="D60" s="530"/>
      <c r="E60" s="530"/>
      <c r="F60" s="530"/>
      <c r="G60" s="530"/>
      <c r="H60" s="490"/>
      <c r="I60" s="494"/>
      <c r="J60" s="497"/>
      <c r="K60" s="500"/>
      <c r="L60" s="500"/>
      <c r="M60" s="500"/>
      <c r="N60" s="500"/>
      <c r="O60" s="503"/>
      <c r="P60" s="506"/>
      <c r="Q60" s="509"/>
      <c r="R60" s="512"/>
      <c r="S60" s="515"/>
      <c r="T60" s="521"/>
      <c r="W60" s="195">
        <v>12</v>
      </c>
      <c r="X60" s="213">
        <f t="shared" si="1"/>
        <v>5</v>
      </c>
      <c r="Y60" s="235"/>
      <c r="Z60" s="246"/>
      <c r="AB60" s="266"/>
    </row>
    <row r="61" spans="1:28" ht="18.600000000000001" customHeight="1">
      <c r="A61" s="528"/>
      <c r="B61" s="42" t="str">
        <f t="shared" si="0"/>
        <v/>
      </c>
      <c r="C61" s="483"/>
      <c r="D61" s="530"/>
      <c r="E61" s="530"/>
      <c r="F61" s="530"/>
      <c r="G61" s="530"/>
      <c r="H61" s="490"/>
      <c r="I61" s="494"/>
      <c r="J61" s="497"/>
      <c r="K61" s="500"/>
      <c r="L61" s="500"/>
      <c r="M61" s="500"/>
      <c r="N61" s="500"/>
      <c r="O61" s="503"/>
      <c r="P61" s="506"/>
      <c r="Q61" s="509"/>
      <c r="R61" s="512"/>
      <c r="S61" s="515"/>
      <c r="T61" s="521"/>
      <c r="W61" s="195">
        <v>13</v>
      </c>
      <c r="X61" s="213">
        <f t="shared" si="1"/>
        <v>6</v>
      </c>
      <c r="Y61" s="235"/>
      <c r="Z61" s="246"/>
      <c r="AB61" s="266"/>
    </row>
    <row r="62" spans="1:28" ht="18.600000000000001" customHeight="1">
      <c r="A62" s="528"/>
      <c r="B62" s="42" t="str">
        <f t="shared" si="0"/>
        <v/>
      </c>
      <c r="C62" s="483"/>
      <c r="D62" s="530"/>
      <c r="E62" s="530"/>
      <c r="F62" s="530"/>
      <c r="G62" s="530"/>
      <c r="H62" s="490"/>
      <c r="I62" s="494"/>
      <c r="J62" s="497"/>
      <c r="K62" s="500"/>
      <c r="L62" s="500"/>
      <c r="M62" s="500"/>
      <c r="N62" s="500"/>
      <c r="O62" s="503"/>
      <c r="P62" s="506"/>
      <c r="Q62" s="509"/>
      <c r="R62" s="512"/>
      <c r="S62" s="515"/>
      <c r="T62" s="521"/>
      <c r="W62" s="195">
        <v>14</v>
      </c>
      <c r="X62" s="213">
        <f t="shared" si="1"/>
        <v>7</v>
      </c>
      <c r="Y62" s="235"/>
      <c r="Z62" s="246"/>
      <c r="AB62" s="266"/>
    </row>
    <row r="63" spans="1:28" ht="18.600000000000001" customHeight="1">
      <c r="A63" s="528"/>
      <c r="B63" s="42" t="str">
        <f t="shared" si="0"/>
        <v/>
      </c>
      <c r="C63" s="483"/>
      <c r="D63" s="486"/>
      <c r="E63" s="486"/>
      <c r="F63" s="486"/>
      <c r="G63" s="486"/>
      <c r="H63" s="490"/>
      <c r="I63" s="494"/>
      <c r="J63" s="497"/>
      <c r="K63" s="500"/>
      <c r="L63" s="500"/>
      <c r="M63" s="500"/>
      <c r="N63" s="500"/>
      <c r="O63" s="503"/>
      <c r="P63" s="506"/>
      <c r="Q63" s="509"/>
      <c r="R63" s="512"/>
      <c r="S63" s="515"/>
      <c r="T63" s="521"/>
      <c r="W63" s="195">
        <v>15</v>
      </c>
      <c r="X63" s="213">
        <f t="shared" si="1"/>
        <v>1</v>
      </c>
      <c r="Y63" s="235"/>
      <c r="Z63" s="246"/>
      <c r="AB63" s="266"/>
    </row>
    <row r="64" spans="1:28" ht="18.600000000000001" customHeight="1">
      <c r="A64" s="528"/>
      <c r="B64" s="42" t="str">
        <f t="shared" si="0"/>
        <v/>
      </c>
      <c r="C64" s="483"/>
      <c r="D64" s="486"/>
      <c r="E64" s="486"/>
      <c r="F64" s="486"/>
      <c r="G64" s="486"/>
      <c r="H64" s="490"/>
      <c r="I64" s="494"/>
      <c r="J64" s="497"/>
      <c r="K64" s="500"/>
      <c r="L64" s="500"/>
      <c r="M64" s="500"/>
      <c r="N64" s="500"/>
      <c r="O64" s="503"/>
      <c r="P64" s="506"/>
      <c r="Q64" s="509"/>
      <c r="R64" s="512"/>
      <c r="S64" s="515"/>
      <c r="T64" s="521"/>
      <c r="W64" s="195">
        <v>16</v>
      </c>
      <c r="X64" s="213">
        <f t="shared" si="1"/>
        <v>2</v>
      </c>
      <c r="Y64" s="235"/>
      <c r="Z64" s="246"/>
      <c r="AB64" s="266"/>
    </row>
    <row r="65" spans="1:28" ht="18.600000000000001" customHeight="1">
      <c r="A65" s="528"/>
      <c r="B65" s="42" t="str">
        <f t="shared" si="0"/>
        <v/>
      </c>
      <c r="C65" s="483"/>
      <c r="D65" s="486"/>
      <c r="E65" s="486"/>
      <c r="F65" s="486"/>
      <c r="G65" s="486"/>
      <c r="H65" s="490"/>
      <c r="I65" s="494"/>
      <c r="J65" s="497"/>
      <c r="K65" s="500"/>
      <c r="L65" s="500"/>
      <c r="M65" s="500"/>
      <c r="N65" s="500"/>
      <c r="O65" s="503"/>
      <c r="P65" s="506"/>
      <c r="Q65" s="509"/>
      <c r="R65" s="512"/>
      <c r="S65" s="515"/>
      <c r="T65" s="521"/>
      <c r="W65" s="195">
        <v>17</v>
      </c>
      <c r="X65" s="213">
        <f t="shared" si="1"/>
        <v>3</v>
      </c>
      <c r="Y65" s="235"/>
      <c r="Z65" s="246"/>
      <c r="AB65" s="266"/>
    </row>
    <row r="66" spans="1:28" ht="18.600000000000001" customHeight="1">
      <c r="A66" s="528"/>
      <c r="B66" s="42" t="str">
        <f t="shared" si="0"/>
        <v/>
      </c>
      <c r="C66" s="483"/>
      <c r="D66" s="486"/>
      <c r="E66" s="486"/>
      <c r="F66" s="486"/>
      <c r="G66" s="486"/>
      <c r="H66" s="490"/>
      <c r="I66" s="494"/>
      <c r="J66" s="497"/>
      <c r="K66" s="500"/>
      <c r="L66" s="500"/>
      <c r="M66" s="500"/>
      <c r="N66" s="500"/>
      <c r="O66" s="503"/>
      <c r="P66" s="506"/>
      <c r="Q66" s="509"/>
      <c r="R66" s="512"/>
      <c r="S66" s="515"/>
      <c r="T66" s="521"/>
      <c r="W66" s="195">
        <v>18</v>
      </c>
      <c r="X66" s="213">
        <f t="shared" si="1"/>
        <v>4</v>
      </c>
      <c r="Y66" s="235"/>
      <c r="Z66" s="246"/>
      <c r="AB66" s="266"/>
    </row>
    <row r="67" spans="1:28" ht="18.600000000000001" customHeight="1">
      <c r="A67" s="528"/>
      <c r="B67" s="42" t="str">
        <f t="shared" si="0"/>
        <v/>
      </c>
      <c r="C67" s="483"/>
      <c r="D67" s="486"/>
      <c r="E67" s="486"/>
      <c r="F67" s="486"/>
      <c r="G67" s="486"/>
      <c r="H67" s="490"/>
      <c r="I67" s="494"/>
      <c r="J67" s="497"/>
      <c r="K67" s="500"/>
      <c r="L67" s="500"/>
      <c r="M67" s="500"/>
      <c r="N67" s="500"/>
      <c r="O67" s="503"/>
      <c r="P67" s="506"/>
      <c r="Q67" s="509"/>
      <c r="R67" s="512"/>
      <c r="S67" s="515"/>
      <c r="T67" s="521"/>
      <c r="W67" s="195">
        <v>19</v>
      </c>
      <c r="X67" s="213">
        <f t="shared" si="1"/>
        <v>5</v>
      </c>
      <c r="Y67" s="235"/>
      <c r="Z67" s="246"/>
      <c r="AB67" s="266"/>
    </row>
    <row r="68" spans="1:28" ht="18.600000000000001" customHeight="1">
      <c r="A68" s="528"/>
      <c r="B68" s="42" t="str">
        <f t="shared" si="0"/>
        <v/>
      </c>
      <c r="C68" s="483"/>
      <c r="D68" s="486"/>
      <c r="E68" s="486"/>
      <c r="F68" s="486"/>
      <c r="G68" s="486"/>
      <c r="H68" s="490"/>
      <c r="I68" s="494"/>
      <c r="J68" s="497"/>
      <c r="K68" s="500"/>
      <c r="L68" s="500"/>
      <c r="M68" s="500"/>
      <c r="N68" s="500"/>
      <c r="O68" s="503"/>
      <c r="P68" s="506"/>
      <c r="Q68" s="509"/>
      <c r="R68" s="512"/>
      <c r="S68" s="515"/>
      <c r="T68" s="521"/>
      <c r="W68" s="195">
        <v>20</v>
      </c>
      <c r="X68" s="213">
        <f t="shared" si="1"/>
        <v>6</v>
      </c>
      <c r="Y68" s="235"/>
      <c r="Z68" s="246"/>
      <c r="AB68" s="266"/>
    </row>
    <row r="69" spans="1:28" ht="18.600000000000001" customHeight="1">
      <c r="A69" s="528"/>
      <c r="B69" s="42" t="str">
        <f t="shared" si="0"/>
        <v/>
      </c>
      <c r="C69" s="483"/>
      <c r="D69" s="486"/>
      <c r="E69" s="486"/>
      <c r="F69" s="486"/>
      <c r="G69" s="486"/>
      <c r="H69" s="490"/>
      <c r="I69" s="494"/>
      <c r="J69" s="497"/>
      <c r="K69" s="500"/>
      <c r="L69" s="500"/>
      <c r="M69" s="500"/>
      <c r="N69" s="500"/>
      <c r="O69" s="503"/>
      <c r="P69" s="506"/>
      <c r="Q69" s="509"/>
      <c r="R69" s="512"/>
      <c r="S69" s="515"/>
      <c r="T69" s="521"/>
      <c r="W69" s="195">
        <v>21</v>
      </c>
      <c r="X69" s="213">
        <f t="shared" si="1"/>
        <v>7</v>
      </c>
      <c r="Y69" s="235"/>
      <c r="Z69" s="246"/>
      <c r="AB69" s="266"/>
    </row>
    <row r="70" spans="1:28" ht="18.600000000000001" customHeight="1">
      <c r="A70" s="528"/>
      <c r="B70" s="42" t="str">
        <f t="shared" si="0"/>
        <v/>
      </c>
      <c r="C70" s="483"/>
      <c r="D70" s="486"/>
      <c r="E70" s="486"/>
      <c r="F70" s="486"/>
      <c r="G70" s="486"/>
      <c r="H70" s="490"/>
      <c r="I70" s="494"/>
      <c r="J70" s="497"/>
      <c r="K70" s="500"/>
      <c r="L70" s="500"/>
      <c r="M70" s="500"/>
      <c r="N70" s="500"/>
      <c r="O70" s="503"/>
      <c r="P70" s="506"/>
      <c r="Q70" s="509"/>
      <c r="R70" s="512"/>
      <c r="S70" s="515"/>
      <c r="T70" s="521"/>
      <c r="W70" s="195">
        <v>22</v>
      </c>
      <c r="X70" s="213">
        <f t="shared" si="1"/>
        <v>1</v>
      </c>
      <c r="Y70" s="235"/>
      <c r="Z70" s="246"/>
      <c r="AB70" s="266"/>
    </row>
    <row r="71" spans="1:28" ht="18.600000000000001" customHeight="1">
      <c r="A71" s="528"/>
      <c r="B71" s="42" t="str">
        <f t="shared" si="0"/>
        <v/>
      </c>
      <c r="C71" s="483"/>
      <c r="D71" s="530"/>
      <c r="E71" s="530"/>
      <c r="F71" s="530"/>
      <c r="G71" s="530"/>
      <c r="H71" s="490"/>
      <c r="I71" s="494"/>
      <c r="J71" s="497"/>
      <c r="K71" s="500"/>
      <c r="L71" s="500"/>
      <c r="M71" s="500"/>
      <c r="N71" s="500"/>
      <c r="O71" s="503"/>
      <c r="P71" s="506"/>
      <c r="Q71" s="509"/>
      <c r="R71" s="512"/>
      <c r="S71" s="515"/>
      <c r="T71" s="521"/>
      <c r="W71" s="195">
        <v>23</v>
      </c>
      <c r="X71" s="213">
        <f t="shared" si="1"/>
        <v>2</v>
      </c>
      <c r="Y71" s="235"/>
      <c r="Z71" s="246"/>
      <c r="AB71" s="266"/>
    </row>
    <row r="72" spans="1:28" ht="18.600000000000001" customHeight="1">
      <c r="A72" s="528"/>
      <c r="B72" s="42" t="str">
        <f t="shared" si="0"/>
        <v/>
      </c>
      <c r="C72" s="483"/>
      <c r="D72" s="530"/>
      <c r="E72" s="530"/>
      <c r="F72" s="530"/>
      <c r="G72" s="530"/>
      <c r="H72" s="490"/>
      <c r="I72" s="494"/>
      <c r="J72" s="497"/>
      <c r="K72" s="500"/>
      <c r="L72" s="500"/>
      <c r="M72" s="500"/>
      <c r="N72" s="500"/>
      <c r="O72" s="503"/>
      <c r="P72" s="506"/>
      <c r="Q72" s="509"/>
      <c r="R72" s="512"/>
      <c r="S72" s="515"/>
      <c r="T72" s="521"/>
      <c r="W72" s="195">
        <v>24</v>
      </c>
      <c r="X72" s="213">
        <f t="shared" si="1"/>
        <v>3</v>
      </c>
      <c r="Y72" s="235"/>
      <c r="Z72" s="246"/>
      <c r="AB72" s="266"/>
    </row>
    <row r="73" spans="1:28" ht="18.600000000000001" customHeight="1">
      <c r="A73" s="528"/>
      <c r="B73" s="42" t="str">
        <f t="shared" ref="B73:B83" si="2">IF(A73&lt;&gt;"",WEEKDAY($A$1&amp;"/"&amp;$E$1&amp;"/"&amp;A73),"")</f>
        <v/>
      </c>
      <c r="C73" s="483"/>
      <c r="D73" s="530"/>
      <c r="E73" s="530"/>
      <c r="F73" s="530"/>
      <c r="G73" s="530"/>
      <c r="H73" s="490"/>
      <c r="I73" s="494"/>
      <c r="J73" s="497"/>
      <c r="K73" s="500"/>
      <c r="L73" s="500"/>
      <c r="M73" s="500"/>
      <c r="N73" s="500"/>
      <c r="O73" s="503"/>
      <c r="P73" s="506"/>
      <c r="Q73" s="509"/>
      <c r="R73" s="512"/>
      <c r="S73" s="515"/>
      <c r="T73" s="521"/>
      <c r="W73" s="195">
        <v>25</v>
      </c>
      <c r="X73" s="213">
        <f t="shared" si="1"/>
        <v>4</v>
      </c>
      <c r="Y73" s="235"/>
      <c r="Z73" s="246"/>
      <c r="AB73" s="266"/>
    </row>
    <row r="74" spans="1:28" ht="18.600000000000001" customHeight="1">
      <c r="A74" s="528"/>
      <c r="B74" s="42" t="str">
        <f t="shared" si="2"/>
        <v/>
      </c>
      <c r="C74" s="483"/>
      <c r="D74" s="530"/>
      <c r="E74" s="530"/>
      <c r="F74" s="530"/>
      <c r="G74" s="530"/>
      <c r="H74" s="490"/>
      <c r="I74" s="494"/>
      <c r="J74" s="497"/>
      <c r="K74" s="500"/>
      <c r="L74" s="500"/>
      <c r="M74" s="500"/>
      <c r="N74" s="500"/>
      <c r="O74" s="503"/>
      <c r="P74" s="506"/>
      <c r="Q74" s="509"/>
      <c r="R74" s="512"/>
      <c r="S74" s="515"/>
      <c r="T74" s="521"/>
      <c r="W74" s="195">
        <v>26</v>
      </c>
      <c r="X74" s="213">
        <f t="shared" si="1"/>
        <v>5</v>
      </c>
      <c r="Y74" s="235"/>
      <c r="Z74" s="246"/>
      <c r="AB74" s="266"/>
    </row>
    <row r="75" spans="1:28" ht="18.600000000000001" customHeight="1">
      <c r="A75" s="528"/>
      <c r="B75" s="42" t="str">
        <f t="shared" si="2"/>
        <v/>
      </c>
      <c r="C75" s="483"/>
      <c r="D75" s="530"/>
      <c r="E75" s="530"/>
      <c r="F75" s="530"/>
      <c r="G75" s="530"/>
      <c r="H75" s="490"/>
      <c r="I75" s="494"/>
      <c r="J75" s="497"/>
      <c r="K75" s="500"/>
      <c r="L75" s="500"/>
      <c r="M75" s="500"/>
      <c r="N75" s="500"/>
      <c r="O75" s="503"/>
      <c r="P75" s="506"/>
      <c r="Q75" s="509"/>
      <c r="R75" s="512"/>
      <c r="S75" s="515"/>
      <c r="T75" s="521"/>
      <c r="W75" s="195">
        <v>27</v>
      </c>
      <c r="X75" s="213">
        <f t="shared" si="1"/>
        <v>6</v>
      </c>
      <c r="Y75" s="235"/>
      <c r="Z75" s="246"/>
      <c r="AB75" s="266"/>
    </row>
    <row r="76" spans="1:28" ht="18.600000000000001" customHeight="1">
      <c r="A76" s="528"/>
      <c r="B76" s="42" t="str">
        <f t="shared" si="2"/>
        <v/>
      </c>
      <c r="C76" s="483"/>
      <c r="D76" s="530"/>
      <c r="E76" s="530"/>
      <c r="F76" s="530"/>
      <c r="G76" s="530"/>
      <c r="H76" s="490"/>
      <c r="I76" s="494"/>
      <c r="J76" s="497"/>
      <c r="K76" s="500"/>
      <c r="L76" s="500"/>
      <c r="M76" s="500"/>
      <c r="N76" s="500"/>
      <c r="O76" s="503"/>
      <c r="P76" s="506"/>
      <c r="Q76" s="509"/>
      <c r="R76" s="512"/>
      <c r="S76" s="515"/>
      <c r="T76" s="521"/>
      <c r="W76" s="195">
        <v>28</v>
      </c>
      <c r="X76" s="213">
        <f t="shared" si="1"/>
        <v>7</v>
      </c>
      <c r="Y76" s="235"/>
      <c r="Z76" s="246"/>
      <c r="AB76" s="266"/>
    </row>
    <row r="77" spans="1:28" ht="18.600000000000001" customHeight="1">
      <c r="A77" s="528"/>
      <c r="B77" s="42" t="str">
        <f t="shared" si="2"/>
        <v/>
      </c>
      <c r="C77" s="483"/>
      <c r="D77" s="530"/>
      <c r="E77" s="530"/>
      <c r="F77" s="530"/>
      <c r="G77" s="530"/>
      <c r="H77" s="490"/>
      <c r="I77" s="494"/>
      <c r="J77" s="497"/>
      <c r="K77" s="500"/>
      <c r="L77" s="500"/>
      <c r="M77" s="500"/>
      <c r="N77" s="500"/>
      <c r="O77" s="503"/>
      <c r="P77" s="506"/>
      <c r="Q77" s="509"/>
      <c r="R77" s="512"/>
      <c r="S77" s="515"/>
      <c r="T77" s="521"/>
      <c r="W77" s="195">
        <v>29</v>
      </c>
      <c r="X77" s="213">
        <f t="shared" si="1"/>
        <v>1</v>
      </c>
      <c r="Y77" s="235"/>
      <c r="Z77" s="246"/>
      <c r="AB77" s="266"/>
    </row>
    <row r="78" spans="1:28" ht="18.600000000000001" customHeight="1">
      <c r="A78" s="528"/>
      <c r="B78" s="42" t="str">
        <f t="shared" si="2"/>
        <v/>
      </c>
      <c r="C78" s="483"/>
      <c r="D78" s="530"/>
      <c r="E78" s="530"/>
      <c r="F78" s="530"/>
      <c r="G78" s="530"/>
      <c r="H78" s="490"/>
      <c r="I78" s="494"/>
      <c r="J78" s="497"/>
      <c r="K78" s="500"/>
      <c r="L78" s="500"/>
      <c r="M78" s="500"/>
      <c r="N78" s="500"/>
      <c r="O78" s="503"/>
      <c r="P78" s="506"/>
      <c r="Q78" s="509"/>
      <c r="R78" s="512"/>
      <c r="S78" s="515"/>
      <c r="T78" s="521"/>
      <c r="W78" s="195">
        <v>30</v>
      </c>
      <c r="X78" s="213">
        <f t="shared" si="1"/>
        <v>2</v>
      </c>
      <c r="Y78" s="235"/>
      <c r="Z78" s="246"/>
      <c r="AB78" s="266"/>
    </row>
    <row r="79" spans="1:28" ht="18.600000000000001" customHeight="1">
      <c r="A79" s="528"/>
      <c r="B79" s="42" t="str">
        <f t="shared" si="2"/>
        <v/>
      </c>
      <c r="C79" s="483"/>
      <c r="D79" s="530"/>
      <c r="E79" s="530"/>
      <c r="F79" s="530"/>
      <c r="G79" s="530"/>
      <c r="H79" s="490"/>
      <c r="I79" s="494"/>
      <c r="J79" s="497"/>
      <c r="K79" s="500"/>
      <c r="L79" s="500"/>
      <c r="M79" s="500"/>
      <c r="N79" s="500"/>
      <c r="O79" s="503"/>
      <c r="P79" s="506"/>
      <c r="Q79" s="509"/>
      <c r="R79" s="512"/>
      <c r="S79" s="515"/>
      <c r="T79" s="521"/>
      <c r="W79" s="538"/>
      <c r="X79" s="539"/>
      <c r="Y79" s="235"/>
      <c r="Z79" s="246"/>
      <c r="AB79" s="266"/>
    </row>
    <row r="80" spans="1:28" ht="18.600000000000001" customHeight="1">
      <c r="A80" s="528"/>
      <c r="B80" s="42" t="str">
        <f t="shared" si="2"/>
        <v/>
      </c>
      <c r="C80" s="483"/>
      <c r="D80" s="530"/>
      <c r="E80" s="530"/>
      <c r="F80" s="530"/>
      <c r="G80" s="530"/>
      <c r="H80" s="490"/>
      <c r="I80" s="494"/>
      <c r="J80" s="497"/>
      <c r="K80" s="500"/>
      <c r="L80" s="500"/>
      <c r="M80" s="500"/>
      <c r="N80" s="500"/>
      <c r="O80" s="503"/>
      <c r="P80" s="506"/>
      <c r="Q80" s="509"/>
      <c r="R80" s="512"/>
      <c r="S80" s="515"/>
      <c r="T80" s="521"/>
      <c r="W80" s="193"/>
      <c r="X80" s="193"/>
      <c r="Y80" s="235"/>
      <c r="Z80" s="246"/>
      <c r="AB80" s="266"/>
    </row>
    <row r="81" spans="1:28" ht="18.600000000000001" customHeight="1">
      <c r="A81" s="528"/>
      <c r="B81" s="42" t="str">
        <f t="shared" si="2"/>
        <v/>
      </c>
      <c r="C81" s="483"/>
      <c r="D81" s="530"/>
      <c r="E81" s="530"/>
      <c r="F81" s="530"/>
      <c r="G81" s="530"/>
      <c r="H81" s="490"/>
      <c r="I81" s="494"/>
      <c r="J81" s="497"/>
      <c r="K81" s="500"/>
      <c r="L81" s="500"/>
      <c r="M81" s="500"/>
      <c r="N81" s="500"/>
      <c r="O81" s="503"/>
      <c r="P81" s="506"/>
      <c r="Q81" s="509"/>
      <c r="R81" s="512"/>
      <c r="S81" s="515"/>
      <c r="T81" s="521"/>
      <c r="W81" s="193"/>
      <c r="X81" s="193"/>
      <c r="Y81" s="235"/>
      <c r="Z81" s="246"/>
      <c r="AB81" s="266"/>
    </row>
    <row r="82" spans="1:28" ht="18.600000000000001" customHeight="1">
      <c r="A82" s="528"/>
      <c r="B82" s="42" t="str">
        <f t="shared" si="2"/>
        <v/>
      </c>
      <c r="C82" s="483"/>
      <c r="D82" s="486"/>
      <c r="E82" s="486"/>
      <c r="F82" s="486"/>
      <c r="G82" s="486"/>
      <c r="H82" s="490"/>
      <c r="I82" s="494"/>
      <c r="J82" s="497"/>
      <c r="K82" s="500"/>
      <c r="L82" s="500"/>
      <c r="M82" s="500"/>
      <c r="N82" s="500"/>
      <c r="O82" s="503"/>
      <c r="P82" s="506"/>
      <c r="Q82" s="509"/>
      <c r="R82" s="512"/>
      <c r="S82" s="515"/>
      <c r="T82" s="521"/>
      <c r="W82" s="193"/>
      <c r="X82" s="193"/>
      <c r="Y82" s="235"/>
      <c r="Z82" s="246"/>
      <c r="AB82" s="266"/>
    </row>
    <row r="83" spans="1:28" ht="18.600000000000001" customHeight="1">
      <c r="A83" s="529"/>
      <c r="B83" s="43" t="str">
        <f t="shared" si="2"/>
        <v/>
      </c>
      <c r="C83" s="484"/>
      <c r="D83" s="531"/>
      <c r="E83" s="531"/>
      <c r="F83" s="531"/>
      <c r="G83" s="531"/>
      <c r="H83" s="492"/>
      <c r="I83" s="496"/>
      <c r="J83" s="499"/>
      <c r="K83" s="502"/>
      <c r="L83" s="502"/>
      <c r="M83" s="502"/>
      <c r="N83" s="502"/>
      <c r="O83" s="504"/>
      <c r="P83" s="507"/>
      <c r="Q83" s="510"/>
      <c r="R83" s="513"/>
      <c r="S83" s="516"/>
      <c r="T83" s="522"/>
      <c r="W83" s="193"/>
      <c r="X83" s="193"/>
      <c r="Y83" s="235"/>
      <c r="Z83" s="246"/>
      <c r="AB83" s="266"/>
    </row>
    <row r="84" spans="1:28" ht="18.600000000000001" customHeight="1">
      <c r="A84" s="34" t="s">
        <v>105</v>
      </c>
      <c r="B84" s="44"/>
      <c r="C84" s="44"/>
      <c r="D84" s="44"/>
      <c r="E84" s="44"/>
      <c r="F84" s="44"/>
      <c r="G84" s="70"/>
      <c r="H84" s="83">
        <f>COUNTA(H9:H83)</f>
        <v>0</v>
      </c>
      <c r="I84" s="95">
        <f>COUNTA(I9:I83)</f>
        <v>0</v>
      </c>
      <c r="J84" s="104">
        <f t="shared" ref="J84:S84" si="3">SUM(J9:J83)</f>
        <v>0</v>
      </c>
      <c r="K84" s="83">
        <f t="shared" si="3"/>
        <v>0</v>
      </c>
      <c r="L84" s="83">
        <f t="shared" si="3"/>
        <v>0</v>
      </c>
      <c r="M84" s="83">
        <f t="shared" si="3"/>
        <v>0</v>
      </c>
      <c r="N84" s="83">
        <f t="shared" si="3"/>
        <v>0</v>
      </c>
      <c r="O84" s="83">
        <f t="shared" si="3"/>
        <v>0</v>
      </c>
      <c r="P84" s="83">
        <f t="shared" si="3"/>
        <v>0</v>
      </c>
      <c r="Q84" s="83">
        <f t="shared" si="3"/>
        <v>0</v>
      </c>
      <c r="R84" s="83">
        <f t="shared" si="3"/>
        <v>0</v>
      </c>
      <c r="S84" s="83">
        <f t="shared" si="3"/>
        <v>0</v>
      </c>
      <c r="T84" s="104">
        <f>COUNTA(T9:T83)</f>
        <v>0</v>
      </c>
      <c r="W84" s="193"/>
      <c r="X84" s="193"/>
      <c r="Y84" s="235"/>
      <c r="Z84" s="246"/>
      <c r="AB84" s="266"/>
    </row>
    <row r="85" spans="1:28" ht="18.600000000000001" customHeight="1">
      <c r="A85" s="3"/>
      <c r="B85" s="45"/>
      <c r="C85" s="56"/>
      <c r="D85" s="45"/>
      <c r="E85" s="56"/>
      <c r="F85" s="45"/>
      <c r="G85" s="71"/>
      <c r="H85" s="84" t="str">
        <f>IF(H84=I84,"","※↑「内容」↑「分野」の件数が一致するように入力してください。")</f>
        <v/>
      </c>
      <c r="T85" s="165" t="str">
        <f>IF(T84&gt;30,"↑","")</f>
        <v/>
      </c>
      <c r="W85" s="193"/>
      <c r="X85" s="193"/>
      <c r="Y85" s="235"/>
      <c r="Z85" s="246"/>
      <c r="AB85" s="266"/>
    </row>
    <row r="86" spans="1:28" ht="18.600000000000001" customHeight="1">
      <c r="A86" s="25" t="str">
        <f>IF(B119&lt;&gt;T84,"報告日数（A列）と活動日数（T列）が一致していません。活動日数（T列）は一日に一つだけ【〇】を入力してください。","")</f>
        <v/>
      </c>
      <c r="T86" s="165" t="str">
        <f>IF(T84&gt;30,"活動日数が今月の日数を越えないように訂正してください。","")</f>
        <v/>
      </c>
      <c r="W86" s="193"/>
      <c r="X86" s="193"/>
      <c r="Y86" s="235"/>
      <c r="Z86" s="246"/>
      <c r="AB86" s="266"/>
    </row>
    <row r="87" spans="1:28" ht="18.600000000000001" customHeight="1">
      <c r="W87" s="193"/>
      <c r="X87" s="193"/>
      <c r="Y87" s="235"/>
      <c r="Z87" s="246"/>
      <c r="AB87" s="266"/>
    </row>
    <row r="88" spans="1:28">
      <c r="A88" s="35">
        <f>COUNTIF($A$9:$A$83,1)</f>
        <v>0</v>
      </c>
      <c r="B88" s="35">
        <f t="shared" ref="B88:B118" si="4">COUNTIF(A88,"&gt;=1")</f>
        <v>0</v>
      </c>
    </row>
    <row r="89" spans="1:28">
      <c r="A89" s="35">
        <f>COUNTIF($A$9:$A$83,2)</f>
        <v>0</v>
      </c>
      <c r="B89" s="35">
        <f t="shared" si="4"/>
        <v>0</v>
      </c>
    </row>
    <row r="90" spans="1:28">
      <c r="A90" s="35">
        <f>COUNTIF($A$9:$A$83,3)</f>
        <v>0</v>
      </c>
      <c r="B90" s="35">
        <f t="shared" si="4"/>
        <v>0</v>
      </c>
    </row>
    <row r="91" spans="1:28">
      <c r="A91" s="35">
        <f>COUNTIF($A$9:$A$83,4)</f>
        <v>0</v>
      </c>
      <c r="B91" s="35">
        <f t="shared" si="4"/>
        <v>0</v>
      </c>
    </row>
    <row r="92" spans="1:28">
      <c r="A92" s="35">
        <f>COUNTIF($A$9:$A$83,5)</f>
        <v>0</v>
      </c>
      <c r="B92" s="35">
        <f t="shared" si="4"/>
        <v>0</v>
      </c>
    </row>
    <row r="93" spans="1:28">
      <c r="A93" s="35">
        <f>COUNTIF($A$9:$A$83,6)</f>
        <v>0</v>
      </c>
      <c r="B93" s="35">
        <f t="shared" si="4"/>
        <v>0</v>
      </c>
    </row>
    <row r="94" spans="1:28">
      <c r="A94" s="35">
        <f>COUNTIF($A$9:$A$83,7)</f>
        <v>0</v>
      </c>
      <c r="B94" s="35">
        <f t="shared" si="4"/>
        <v>0</v>
      </c>
    </row>
    <row r="95" spans="1:28">
      <c r="A95" s="35">
        <f>COUNTIF($A$9:$A$83,8)</f>
        <v>0</v>
      </c>
      <c r="B95" s="35">
        <f t="shared" si="4"/>
        <v>0</v>
      </c>
    </row>
    <row r="96" spans="1:28">
      <c r="A96" s="35">
        <f>COUNTIF($A$9:$A$83,9)</f>
        <v>0</v>
      </c>
      <c r="B96" s="35">
        <f t="shared" si="4"/>
        <v>0</v>
      </c>
    </row>
    <row r="97" spans="1:2">
      <c r="A97" s="35">
        <f>COUNTIF($A$9:$A$83,10)</f>
        <v>0</v>
      </c>
      <c r="B97" s="35">
        <f t="shared" si="4"/>
        <v>0</v>
      </c>
    </row>
    <row r="98" spans="1:2">
      <c r="A98" s="35">
        <f>COUNTIF($A$9:$A$83,11)</f>
        <v>0</v>
      </c>
      <c r="B98" s="35">
        <f t="shared" si="4"/>
        <v>0</v>
      </c>
    </row>
    <row r="99" spans="1:2">
      <c r="A99" s="35">
        <f>COUNTIF($A$9:$A$83,12)</f>
        <v>0</v>
      </c>
      <c r="B99" s="35">
        <f t="shared" si="4"/>
        <v>0</v>
      </c>
    </row>
    <row r="100" spans="1:2">
      <c r="A100" s="35">
        <f>COUNTIF($A$9:$A$83,13)</f>
        <v>0</v>
      </c>
      <c r="B100" s="35">
        <f t="shared" si="4"/>
        <v>0</v>
      </c>
    </row>
    <row r="101" spans="1:2">
      <c r="A101" s="35">
        <f>COUNTIF($A$9:$A$83,14)</f>
        <v>0</v>
      </c>
      <c r="B101" s="35">
        <f t="shared" si="4"/>
        <v>0</v>
      </c>
    </row>
    <row r="102" spans="1:2">
      <c r="A102" s="35">
        <f>COUNTIF($A$9:$A$83,15)</f>
        <v>0</v>
      </c>
      <c r="B102" s="35">
        <f t="shared" si="4"/>
        <v>0</v>
      </c>
    </row>
    <row r="103" spans="1:2">
      <c r="A103" s="35">
        <f>COUNTIF($A$9:$A$83,16)</f>
        <v>0</v>
      </c>
      <c r="B103" s="35">
        <f t="shared" si="4"/>
        <v>0</v>
      </c>
    </row>
    <row r="104" spans="1:2">
      <c r="A104" s="35">
        <f>COUNTIF($A$9:$A$83,17)</f>
        <v>0</v>
      </c>
      <c r="B104" s="35">
        <f t="shared" si="4"/>
        <v>0</v>
      </c>
    </row>
    <row r="105" spans="1:2">
      <c r="A105" s="35">
        <f>COUNTIF($A$9:$A$83,18)</f>
        <v>0</v>
      </c>
      <c r="B105" s="35">
        <f t="shared" si="4"/>
        <v>0</v>
      </c>
    </row>
    <row r="106" spans="1:2">
      <c r="A106" s="35">
        <f>COUNTIF($A$9:$A$83,19)</f>
        <v>0</v>
      </c>
      <c r="B106" s="35">
        <f t="shared" si="4"/>
        <v>0</v>
      </c>
    </row>
    <row r="107" spans="1:2">
      <c r="A107" s="35">
        <f>COUNTIF($A$9:$A$83,20)</f>
        <v>0</v>
      </c>
      <c r="B107" s="35">
        <f t="shared" si="4"/>
        <v>0</v>
      </c>
    </row>
    <row r="108" spans="1:2">
      <c r="A108" s="35">
        <f>COUNTIF($A$9:$A$83,21)</f>
        <v>0</v>
      </c>
      <c r="B108" s="35">
        <f t="shared" si="4"/>
        <v>0</v>
      </c>
    </row>
    <row r="109" spans="1:2">
      <c r="A109" s="35">
        <f>COUNTIF($A$9:$A$83,22)</f>
        <v>0</v>
      </c>
      <c r="B109" s="35">
        <f t="shared" si="4"/>
        <v>0</v>
      </c>
    </row>
    <row r="110" spans="1:2">
      <c r="A110" s="35">
        <f>COUNTIF($A$9:$A$83,23)</f>
        <v>0</v>
      </c>
      <c r="B110" s="35">
        <f t="shared" si="4"/>
        <v>0</v>
      </c>
    </row>
    <row r="111" spans="1:2">
      <c r="A111" s="35">
        <f>COUNTIF($A$9:$A$83,24)</f>
        <v>0</v>
      </c>
      <c r="B111" s="35">
        <f t="shared" si="4"/>
        <v>0</v>
      </c>
    </row>
    <row r="112" spans="1:2">
      <c r="A112" s="35">
        <f>COUNTIF($A$9:$A$83,25)</f>
        <v>0</v>
      </c>
      <c r="B112" s="35">
        <f t="shared" si="4"/>
        <v>0</v>
      </c>
    </row>
    <row r="113" spans="1:2">
      <c r="A113" s="35">
        <f>COUNTIF($A$9:$A$83,26)</f>
        <v>0</v>
      </c>
      <c r="B113" s="35">
        <f t="shared" si="4"/>
        <v>0</v>
      </c>
    </row>
    <row r="114" spans="1:2">
      <c r="A114" s="35">
        <f>COUNTIF($A$9:$A$83,27)</f>
        <v>0</v>
      </c>
      <c r="B114" s="35">
        <f t="shared" si="4"/>
        <v>0</v>
      </c>
    </row>
    <row r="115" spans="1:2">
      <c r="A115" s="35">
        <f>COUNTIF($A$9:$A$83,28)</f>
        <v>0</v>
      </c>
      <c r="B115" s="35">
        <f t="shared" si="4"/>
        <v>0</v>
      </c>
    </row>
    <row r="116" spans="1:2">
      <c r="A116" s="35">
        <f>COUNTIF($A$9:$A$83,29)</f>
        <v>0</v>
      </c>
      <c r="B116" s="35">
        <f t="shared" si="4"/>
        <v>0</v>
      </c>
    </row>
    <row r="117" spans="1:2">
      <c r="A117" s="35">
        <f>COUNTIF($A$9:$A$83,30)</f>
        <v>0</v>
      </c>
      <c r="B117" s="35">
        <f t="shared" si="4"/>
        <v>0</v>
      </c>
    </row>
    <row r="118" spans="1:2">
      <c r="A118" s="35">
        <f>COUNTIF($A$9:$A$83,31)</f>
        <v>0</v>
      </c>
      <c r="B118" s="35">
        <f t="shared" si="4"/>
        <v>0</v>
      </c>
    </row>
    <row r="119" spans="1:2">
      <c r="B119" s="10">
        <f>SUM(B88:B118)</f>
        <v>0</v>
      </c>
    </row>
  </sheetData>
  <sheetProtection algorithmName="SHA-512" hashValue="e/WFzAHfzmCXrYfSJyIWH2taL6pzSmIrBMZi7ITBoslPlUjnyiaB2FtIsYrGeiYfBbz2xh/3cP4oZHBi+YAGvA==" saltValue="DZeaI54sNWZch4/ZLx8Avg==" spinCount="100000" sheet="1" objects="1" scenarios="1"/>
  <mergeCells count="116">
    <mergeCell ref="A1:C1"/>
    <mergeCell ref="N1:O1"/>
    <mergeCell ref="P1:T1"/>
    <mergeCell ref="N2:O2"/>
    <mergeCell ref="P2:T2"/>
    <mergeCell ref="W2:AB2"/>
    <mergeCell ref="H4:I4"/>
    <mergeCell ref="J4:O4"/>
    <mergeCell ref="P4:Q4"/>
    <mergeCell ref="R4:S4"/>
    <mergeCell ref="X5:AB5"/>
    <mergeCell ref="C9:G9"/>
    <mergeCell ref="V9:W9"/>
    <mergeCell ref="C10:G10"/>
    <mergeCell ref="W10:AB10"/>
    <mergeCell ref="C11:G11"/>
    <mergeCell ref="C12:G12"/>
    <mergeCell ref="C13:G13"/>
    <mergeCell ref="C14:G14"/>
    <mergeCell ref="C15:G15"/>
    <mergeCell ref="C16:G16"/>
    <mergeCell ref="C17:G17"/>
    <mergeCell ref="AD17:AI17"/>
    <mergeCell ref="AJ17:AK17"/>
    <mergeCell ref="AL17:AM17"/>
    <mergeCell ref="C18:G18"/>
    <mergeCell ref="C19:G19"/>
    <mergeCell ref="C20:G20"/>
    <mergeCell ref="C21:G21"/>
    <mergeCell ref="C22:G22"/>
    <mergeCell ref="C23:G23"/>
    <mergeCell ref="C24:G24"/>
    <mergeCell ref="C25:G25"/>
    <mergeCell ref="C26:G26"/>
    <mergeCell ref="C27:G27"/>
    <mergeCell ref="C28:G28"/>
    <mergeCell ref="C29:G29"/>
    <mergeCell ref="C30:G30"/>
    <mergeCell ref="C31:G31"/>
    <mergeCell ref="C32:G32"/>
    <mergeCell ref="W32:AB32"/>
    <mergeCell ref="C33:G33"/>
    <mergeCell ref="C34:G34"/>
    <mergeCell ref="C35:G35"/>
    <mergeCell ref="C36:G36"/>
    <mergeCell ref="C37:G37"/>
    <mergeCell ref="C38:G38"/>
    <mergeCell ref="C39:G39"/>
    <mergeCell ref="C40:G40"/>
    <mergeCell ref="C41:G41"/>
    <mergeCell ref="C42:G42"/>
    <mergeCell ref="C43:G43"/>
    <mergeCell ref="C44:G44"/>
    <mergeCell ref="C45:G45"/>
    <mergeCell ref="C46:G46"/>
    <mergeCell ref="C47:G47"/>
    <mergeCell ref="W47:Y47"/>
    <mergeCell ref="C48:G48"/>
    <mergeCell ref="C49:G49"/>
    <mergeCell ref="C50:G50"/>
    <mergeCell ref="C51:G51"/>
    <mergeCell ref="C52:G52"/>
    <mergeCell ref="C53:G53"/>
    <mergeCell ref="C54:G54"/>
    <mergeCell ref="C55:G55"/>
    <mergeCell ref="C56:G56"/>
    <mergeCell ref="C57:G57"/>
    <mergeCell ref="C58:G58"/>
    <mergeCell ref="C59:G59"/>
    <mergeCell ref="C60:G60"/>
    <mergeCell ref="C61:G61"/>
    <mergeCell ref="C62:G62"/>
    <mergeCell ref="C63:G63"/>
    <mergeCell ref="C64:G64"/>
    <mergeCell ref="C65:G65"/>
    <mergeCell ref="C66:G66"/>
    <mergeCell ref="C67:G67"/>
    <mergeCell ref="C68:G68"/>
    <mergeCell ref="C69:G69"/>
    <mergeCell ref="C70:G70"/>
    <mergeCell ref="C71:G71"/>
    <mergeCell ref="C72:G72"/>
    <mergeCell ref="C73:G73"/>
    <mergeCell ref="C74:G74"/>
    <mergeCell ref="C75:G75"/>
    <mergeCell ref="C76:G76"/>
    <mergeCell ref="C77:G77"/>
    <mergeCell ref="C78:G78"/>
    <mergeCell ref="C79:G79"/>
    <mergeCell ref="C80:G80"/>
    <mergeCell ref="C81:G81"/>
    <mergeCell ref="C82:G82"/>
    <mergeCell ref="C83:G83"/>
    <mergeCell ref="A84:G84"/>
    <mergeCell ref="A4:B8"/>
    <mergeCell ref="C4:G8"/>
    <mergeCell ref="T4:T7"/>
    <mergeCell ref="H5:H7"/>
    <mergeCell ref="I5:I7"/>
    <mergeCell ref="J5:J7"/>
    <mergeCell ref="K5:K7"/>
    <mergeCell ref="L5:L7"/>
    <mergeCell ref="M5:M7"/>
    <mergeCell ref="N5:N7"/>
    <mergeCell ref="O5:O7"/>
    <mergeCell ref="P5:P7"/>
    <mergeCell ref="Q5:Q7"/>
    <mergeCell ref="R5:R7"/>
    <mergeCell ref="S5:S7"/>
    <mergeCell ref="Y6:AB7"/>
    <mergeCell ref="X27:X31"/>
    <mergeCell ref="W33:X38"/>
    <mergeCell ref="W40:X41"/>
    <mergeCell ref="W43:X44"/>
    <mergeCell ref="W12:W31"/>
    <mergeCell ref="X12:X26"/>
  </mergeCells>
  <phoneticPr fontId="1"/>
  <conditionalFormatting sqref="T84">
    <cfRule type="cellIs" dxfId="127" priority="11" stopIfTrue="1" operator="greaterThan">
      <formula>30</formula>
    </cfRule>
  </conditionalFormatting>
  <conditionalFormatting sqref="H84">
    <cfRule type="cellIs" dxfId="126" priority="12" stopIfTrue="1" operator="notEqual">
      <formula>$I$84</formula>
    </cfRule>
  </conditionalFormatting>
  <conditionalFormatting sqref="I84">
    <cfRule type="cellIs" dxfId="125" priority="13" stopIfTrue="1" operator="notEqual">
      <formula>$H$84</formula>
    </cfRule>
  </conditionalFormatting>
  <conditionalFormatting sqref="X49:X79">
    <cfRule type="cellIs" dxfId="124" priority="8" operator="between">
      <formula>2</formula>
      <formula>6</formula>
    </cfRule>
    <cfRule type="cellIs" dxfId="123" priority="9" operator="equal">
      <formula>1</formula>
    </cfRule>
    <cfRule type="cellIs" dxfId="122" priority="10" operator="equal">
      <formula>7</formula>
    </cfRule>
  </conditionalFormatting>
  <conditionalFormatting sqref="B9:B83">
    <cfRule type="cellIs" dxfId="121" priority="5" operator="between">
      <formula>2</formula>
      <formula>6</formula>
    </cfRule>
    <cfRule type="cellIs" dxfId="120" priority="6" operator="equal">
      <formula>1</formula>
    </cfRule>
    <cfRule type="cellIs" dxfId="119" priority="7" operator="equal">
      <formula>7</formula>
    </cfRule>
  </conditionalFormatting>
  <conditionalFormatting sqref="A39:A83">
    <cfRule type="expression" dxfId="118" priority="4">
      <formula>A39&lt;&gt;""</formula>
    </cfRule>
  </conditionalFormatting>
  <conditionalFormatting sqref="C39:T83 H9:T38">
    <cfRule type="expression" dxfId="117" priority="3">
      <formula>C9&lt;&gt;""</formula>
    </cfRule>
  </conditionalFormatting>
  <conditionalFormatting sqref="A9:A38">
    <cfRule type="expression" dxfId="116" priority="2">
      <formula>A9&lt;&gt;""</formula>
    </cfRule>
  </conditionalFormatting>
  <conditionalFormatting sqref="C9:G38">
    <cfRule type="expression" dxfId="115" priority="1">
      <formula>C9&lt;&gt;""</formula>
    </cfRule>
  </conditionalFormatting>
  <dataValidations count="8">
    <dataValidation type="whole" allowBlank="1" showDropDown="0" showInputMessage="1" showErrorMessage="1" errorTitle="入力した値が違います！" error="分野別は１６～１９までの値です。_x000a_それ以外は入力できませんのでご確認ください。" sqref="I85">
      <formula1>16</formula1>
      <formula2>19</formula2>
    </dataValidation>
    <dataValidation type="whole" allowBlank="1" showDropDown="0" showInputMessage="1" showErrorMessage="1" sqref="J85:S85 H84:S84 J9:S83">
      <formula1>1</formula1>
      <formula2>100</formula2>
    </dataValidation>
    <dataValidation type="whole" errorStyle="warning" operator="notEqual" allowBlank="1" showDropDown="0" showInputMessage="1" showErrorMessage="1" errorTitle="合計件数が一致しません！" error="内容別合計（１５）と分野別合計（２０）の値が同じになるように、左の表を入力し直してください。" sqref="AA31">
      <formula1>AA26</formula1>
    </dataValidation>
    <dataValidation type="list" allowBlank="1" showDropDown="0" showInputMessage="1" showErrorMessage="1" sqref="A9:A83">
      <formula1>$W$49:$W$78</formula1>
    </dataValidation>
    <dataValidation type="list" allowBlank="1" showDropDown="0" showInputMessage="1" showErrorMessage="1" sqref="I9:I83">
      <formula1>"16,17,18,19"</formula1>
    </dataValidation>
    <dataValidation type="list" allowBlank="1" showDropDown="0" showInputMessage="1" showErrorMessage="1" errorTitle="入力した値が違います！" error="内容別は１～１４までの値です。_x000a_それ以外は入力できませんのでご確認ください。_x000a_" sqref="H9:H83">
      <formula1>"1,2,3,4,5,6,7,8,9,10,11,12,13,14"</formula1>
    </dataValidation>
    <dataValidation type="list" allowBlank="1" showDropDown="0" showInputMessage="1" showErrorMessage="1" sqref="T9:T83">
      <formula1>"○,,"</formula1>
    </dataValidation>
    <dataValidation allowBlank="1" showDropDown="0" showInputMessage="0" showErrorMessage="1" sqref="H3"/>
  </dataValidations>
  <printOptions horizontalCentered="1"/>
  <pageMargins left="0.27559055118110237" right="0.15748031496062992" top="0.59055118110236227" bottom="0.19685039370078741" header="0.59055118110236227" footer="0.19685039370078741"/>
  <pageSetup paperSize="9" scale="60" fitToWidth="1" fitToHeight="1" orientation="landscape" usePrinterDefaults="1" r:id="rId1"/>
  <headerFooter alignWithMargins="0"/>
  <rowBreaks count="1" manualBreakCount="1">
    <brk id="4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8"/>
  <dimension ref="A1:AQ119"/>
  <sheetViews>
    <sheetView showZeros="0" view="pageBreakPreview" zoomScale="85" zoomScaleNormal="75" zoomScaleSheetLayoutView="85" workbookViewId="0">
      <pane xSplit="2" ySplit="8" topLeftCell="C9" activePane="bottomRight" state="frozen"/>
      <selection pane="topRight"/>
      <selection pane="bottomLeft"/>
      <selection pane="bottomRight" activeCell="P2" sqref="P2:T2"/>
    </sheetView>
  </sheetViews>
  <sheetFormatPr defaultColWidth="9" defaultRowHeight="13.5"/>
  <cols>
    <col min="1" max="2" width="3.5" style="10" customWidth="1"/>
    <col min="3" max="3" width="5.625" style="11" customWidth="1"/>
    <col min="4" max="4" width="4.125" style="10" bestFit="1" customWidth="1"/>
    <col min="5" max="5" width="6.875" style="11" customWidth="1"/>
    <col min="6" max="6" width="8.125" style="10" bestFit="1" customWidth="1"/>
    <col min="7" max="7" width="60" style="10" customWidth="1"/>
    <col min="8" max="20" width="6.125" style="10" customWidth="1"/>
    <col min="21" max="24" width="3.375" style="12" customWidth="1"/>
    <col min="25" max="25" width="16.625" style="13" customWidth="1"/>
    <col min="26" max="26" width="3.375" style="10" customWidth="1"/>
    <col min="27" max="27" width="3.375" style="11" customWidth="1"/>
    <col min="28" max="28" width="3.375" style="13" customWidth="1"/>
    <col min="29" max="29" width="9" style="10"/>
    <col min="30" max="43" width="4.625" style="10" customWidth="1"/>
    <col min="44" max="16384" width="9" style="10"/>
  </cols>
  <sheetData>
    <row r="1" spans="1:43" ht="21" customHeight="1">
      <c r="A1" s="24">
        <f>'4月'!$A$1</f>
        <v>2025</v>
      </c>
      <c r="B1" s="24"/>
      <c r="C1" s="24"/>
      <c r="D1" s="57" t="s">
        <v>109</v>
      </c>
      <c r="E1" s="67">
        <v>7</v>
      </c>
      <c r="F1" s="57" t="s">
        <v>112</v>
      </c>
      <c r="G1" s="68" t="s">
        <v>155</v>
      </c>
      <c r="N1" s="117" t="s">
        <v>43</v>
      </c>
      <c r="O1" s="118"/>
      <c r="P1" s="118">
        <f>総合計!L3</f>
        <v>0</v>
      </c>
      <c r="Q1" s="118"/>
      <c r="R1" s="118"/>
      <c r="S1" s="118"/>
      <c r="T1" s="155"/>
      <c r="W1" s="173" t="s">
        <v>192</v>
      </c>
      <c r="Z1" s="237"/>
      <c r="AA1" s="237"/>
      <c r="AB1" s="237"/>
    </row>
    <row r="2" spans="1:43" ht="21.75" customHeight="1">
      <c r="A2" s="25" t="str">
        <f>IF(B119&lt;&gt;T84,"報告日数（A列）と活動日数（T列）が一致していません。活動日数（T列）は一日に一つだけ【〇】を入力してください。","")</f>
        <v/>
      </c>
      <c r="B2" s="36"/>
      <c r="C2" s="46"/>
      <c r="G2" s="69"/>
      <c r="H2" s="72"/>
      <c r="I2" s="72"/>
      <c r="N2" s="95" t="s">
        <v>85</v>
      </c>
      <c r="O2" s="37"/>
      <c r="P2" s="37">
        <f>総合計!L5</f>
        <v>0</v>
      </c>
      <c r="Q2" s="37"/>
      <c r="R2" s="37"/>
      <c r="S2" s="37"/>
      <c r="T2" s="156"/>
      <c r="W2" s="174">
        <f>総合計!L2</f>
        <v>0</v>
      </c>
      <c r="X2" s="196"/>
      <c r="Y2" s="196"/>
      <c r="Z2" s="196"/>
      <c r="AA2" s="196"/>
      <c r="AB2" s="255"/>
    </row>
    <row r="3" spans="1:43" ht="15" customHeight="1">
      <c r="A3" s="26"/>
      <c r="B3" s="37"/>
      <c r="C3" s="47"/>
      <c r="D3" s="58"/>
      <c r="E3" s="47"/>
      <c r="F3" s="58"/>
      <c r="G3" s="37"/>
      <c r="H3" s="84" t="str">
        <f>IF(H84=I84,"","※↓「内容」↓「分野」の件数が一致するように入力してください。")</f>
        <v/>
      </c>
      <c r="T3" s="157" t="str">
        <f>IF(T84&gt;31,"活動日数が今月の日数を越えないように訂正してください。","")</f>
        <v/>
      </c>
      <c r="V3" s="169"/>
      <c r="Z3" s="532"/>
      <c r="AA3" s="532"/>
      <c r="AB3" s="532"/>
    </row>
    <row r="4" spans="1:43" ht="16.5" customHeight="1">
      <c r="A4" s="27" t="s">
        <v>13</v>
      </c>
      <c r="B4" s="38"/>
      <c r="C4" s="48" t="s">
        <v>70</v>
      </c>
      <c r="D4" s="59"/>
      <c r="E4" s="59"/>
      <c r="F4" s="59"/>
      <c r="G4" s="59"/>
      <c r="H4" s="73" t="s">
        <v>463</v>
      </c>
      <c r="I4" s="85"/>
      <c r="J4" s="96" t="s">
        <v>431</v>
      </c>
      <c r="K4" s="105"/>
      <c r="L4" s="105"/>
      <c r="M4" s="105"/>
      <c r="N4" s="105"/>
      <c r="O4" s="119"/>
      <c r="P4" s="126" t="s">
        <v>48</v>
      </c>
      <c r="Q4" s="133"/>
      <c r="R4" s="540" t="s">
        <v>57</v>
      </c>
      <c r="S4" s="547"/>
      <c r="T4" s="554" t="s">
        <v>93</v>
      </c>
      <c r="V4" s="170"/>
      <c r="W4" s="175" t="s">
        <v>71</v>
      </c>
      <c r="X4" s="197"/>
      <c r="Y4" s="215"/>
      <c r="Z4" s="118"/>
      <c r="AA4" s="248"/>
      <c r="AB4" s="256"/>
    </row>
    <row r="5" spans="1:43" ht="30.75" customHeight="1">
      <c r="A5" s="28"/>
      <c r="B5" s="39"/>
      <c r="C5" s="49"/>
      <c r="D5" s="60"/>
      <c r="E5" s="60"/>
      <c r="F5" s="60"/>
      <c r="G5" s="60"/>
      <c r="H5" s="74" t="s">
        <v>157</v>
      </c>
      <c r="I5" s="86" t="s">
        <v>159</v>
      </c>
      <c r="J5" s="97" t="s">
        <v>12</v>
      </c>
      <c r="K5" s="106" t="s">
        <v>35</v>
      </c>
      <c r="L5" s="106" t="s">
        <v>91</v>
      </c>
      <c r="M5" s="114" t="s">
        <v>55</v>
      </c>
      <c r="N5" s="106" t="s">
        <v>171</v>
      </c>
      <c r="O5" s="120" t="s">
        <v>86</v>
      </c>
      <c r="P5" s="127" t="s">
        <v>89</v>
      </c>
      <c r="Q5" s="134" t="s">
        <v>66</v>
      </c>
      <c r="R5" s="541" t="s">
        <v>84</v>
      </c>
      <c r="S5" s="548" t="s">
        <v>90</v>
      </c>
      <c r="T5" s="555"/>
      <c r="V5" s="170"/>
      <c r="W5" s="167"/>
      <c r="X5" s="198">
        <f>総合計!L3</f>
        <v>0</v>
      </c>
      <c r="Y5" s="198"/>
      <c r="Z5" s="198"/>
      <c r="AA5" s="198"/>
      <c r="AB5" s="257"/>
    </row>
    <row r="6" spans="1:43" ht="18" customHeight="1">
      <c r="A6" s="28"/>
      <c r="B6" s="39"/>
      <c r="C6" s="49"/>
      <c r="D6" s="60"/>
      <c r="E6" s="60"/>
      <c r="F6" s="60"/>
      <c r="G6" s="60"/>
      <c r="H6" s="75"/>
      <c r="I6" s="87"/>
      <c r="J6" s="98"/>
      <c r="K6" s="107"/>
      <c r="L6" s="107"/>
      <c r="M6" s="115"/>
      <c r="N6" s="107"/>
      <c r="O6" s="121"/>
      <c r="P6" s="128"/>
      <c r="Q6" s="135"/>
      <c r="R6" s="542"/>
      <c r="S6" s="549"/>
      <c r="T6" s="556"/>
      <c r="U6" s="166"/>
      <c r="V6" s="170"/>
      <c r="W6" s="176" t="s">
        <v>95</v>
      </c>
      <c r="Y6" s="198">
        <f>総合計!L5</f>
        <v>0</v>
      </c>
      <c r="Z6" s="198"/>
      <c r="AA6" s="198"/>
      <c r="AB6" s="257"/>
    </row>
    <row r="7" spans="1:43" ht="18" customHeight="1">
      <c r="A7" s="28"/>
      <c r="B7" s="39"/>
      <c r="C7" s="49"/>
      <c r="D7" s="60"/>
      <c r="E7" s="60"/>
      <c r="F7" s="60"/>
      <c r="G7" s="60"/>
      <c r="H7" s="75"/>
      <c r="I7" s="87"/>
      <c r="J7" s="98"/>
      <c r="K7" s="107"/>
      <c r="L7" s="107"/>
      <c r="M7" s="115"/>
      <c r="N7" s="107"/>
      <c r="O7" s="121"/>
      <c r="P7" s="128"/>
      <c r="Q7" s="135"/>
      <c r="R7" s="542"/>
      <c r="S7" s="549"/>
      <c r="T7" s="556"/>
      <c r="U7" s="167"/>
      <c r="V7" s="170"/>
      <c r="W7" s="177"/>
      <c r="X7" s="199"/>
      <c r="Y7" s="216"/>
      <c r="Z7" s="216"/>
      <c r="AA7" s="216"/>
      <c r="AB7" s="258"/>
    </row>
    <row r="8" spans="1:43" ht="18" customHeight="1">
      <c r="A8" s="29"/>
      <c r="B8" s="40"/>
      <c r="C8" s="50"/>
      <c r="D8" s="61"/>
      <c r="E8" s="61"/>
      <c r="F8" s="61"/>
      <c r="G8" s="61"/>
      <c r="H8" s="76" t="s">
        <v>74</v>
      </c>
      <c r="I8" s="88" t="s">
        <v>29</v>
      </c>
      <c r="J8" s="99" t="s">
        <v>76</v>
      </c>
      <c r="K8" s="108" t="s">
        <v>78</v>
      </c>
      <c r="L8" s="108" t="s">
        <v>62</v>
      </c>
      <c r="M8" s="108" t="s">
        <v>79</v>
      </c>
      <c r="N8" s="108" t="s">
        <v>69</v>
      </c>
      <c r="O8" s="122" t="s">
        <v>73</v>
      </c>
      <c r="P8" s="129" t="s">
        <v>16</v>
      </c>
      <c r="Q8" s="136" t="s">
        <v>80</v>
      </c>
      <c r="R8" s="543" t="s">
        <v>41</v>
      </c>
      <c r="S8" s="550" t="s">
        <v>67</v>
      </c>
      <c r="T8" s="557" t="s">
        <v>81</v>
      </c>
      <c r="U8" s="167"/>
      <c r="V8" s="170"/>
      <c r="Y8" s="217"/>
      <c r="Z8" s="217"/>
      <c r="AA8" s="217"/>
      <c r="AB8" s="217"/>
      <c r="AD8" s="434" t="s">
        <v>427</v>
      </c>
    </row>
    <row r="9" spans="1:43" ht="18.600000000000001" customHeight="1">
      <c r="A9" s="479"/>
      <c r="B9" s="41" t="str">
        <f t="shared" ref="B9:B72" si="0">IF(A9&lt;&gt;"",WEEKDAY($A$1&amp;"/"&amp;$E$1&amp;"/"&amp;A9),"")</f>
        <v/>
      </c>
      <c r="C9" s="482"/>
      <c r="D9" s="485"/>
      <c r="E9" s="485"/>
      <c r="F9" s="485"/>
      <c r="G9" s="485"/>
      <c r="H9" s="489"/>
      <c r="I9" s="493"/>
      <c r="J9" s="535"/>
      <c r="K9" s="536"/>
      <c r="L9" s="536"/>
      <c r="M9" s="536"/>
      <c r="N9" s="536"/>
      <c r="O9" s="537"/>
      <c r="P9" s="505"/>
      <c r="Q9" s="508"/>
      <c r="R9" s="544"/>
      <c r="S9" s="551"/>
      <c r="T9" s="558"/>
      <c r="U9" s="167"/>
      <c r="V9" s="171">
        <f>A1</f>
        <v>2025</v>
      </c>
      <c r="W9" s="178"/>
      <c r="X9" s="200" t="s">
        <v>169</v>
      </c>
      <c r="Y9" s="218" t="s">
        <v>174</v>
      </c>
      <c r="Z9" s="179"/>
      <c r="AA9" s="179"/>
      <c r="AB9" s="179"/>
      <c r="AD9" s="434" t="s">
        <v>179</v>
      </c>
    </row>
    <row r="10" spans="1:43" ht="18.600000000000001" customHeight="1">
      <c r="A10" s="480"/>
      <c r="B10" s="42" t="str">
        <f t="shared" si="0"/>
        <v/>
      </c>
      <c r="C10" s="483"/>
      <c r="D10" s="486"/>
      <c r="E10" s="486"/>
      <c r="F10" s="486"/>
      <c r="G10" s="486"/>
      <c r="H10" s="490"/>
      <c r="I10" s="494"/>
      <c r="J10" s="497"/>
      <c r="K10" s="500"/>
      <c r="L10" s="500"/>
      <c r="M10" s="500"/>
      <c r="N10" s="500"/>
      <c r="O10" s="503"/>
      <c r="P10" s="506"/>
      <c r="Q10" s="509"/>
      <c r="R10" s="545"/>
      <c r="S10" s="552"/>
      <c r="T10" s="558"/>
      <c r="U10" s="167"/>
      <c r="V10" s="172"/>
      <c r="W10" s="179" t="s">
        <v>151</v>
      </c>
      <c r="X10" s="179"/>
      <c r="Y10" s="179"/>
      <c r="Z10" s="179"/>
      <c r="AA10" s="179"/>
      <c r="AB10" s="179"/>
      <c r="AD10" s="434"/>
    </row>
    <row r="11" spans="1:43" ht="18.600000000000001" customHeight="1">
      <c r="A11" s="480"/>
      <c r="B11" s="42" t="str">
        <f t="shared" si="0"/>
        <v/>
      </c>
      <c r="C11" s="483"/>
      <c r="D11" s="486"/>
      <c r="E11" s="486"/>
      <c r="F11" s="486"/>
      <c r="G11" s="486"/>
      <c r="H11" s="490"/>
      <c r="I11" s="494"/>
      <c r="J11" s="497"/>
      <c r="K11" s="500"/>
      <c r="L11" s="500"/>
      <c r="M11" s="500"/>
      <c r="N11" s="500"/>
      <c r="O11" s="503"/>
      <c r="P11" s="506"/>
      <c r="Q11" s="509"/>
      <c r="R11" s="545"/>
      <c r="S11" s="552"/>
      <c r="T11" s="558"/>
      <c r="U11" s="167"/>
      <c r="V11" s="170"/>
      <c r="W11" s="3"/>
      <c r="X11" s="201"/>
      <c r="Y11" s="201"/>
      <c r="Z11" s="201"/>
      <c r="AA11" s="201"/>
      <c r="AB11" s="201"/>
      <c r="AD11" s="434" t="s">
        <v>464</v>
      </c>
    </row>
    <row r="12" spans="1:43" ht="18.600000000000001" customHeight="1">
      <c r="A12" s="480"/>
      <c r="B12" s="42" t="str">
        <f t="shared" si="0"/>
        <v/>
      </c>
      <c r="C12" s="483"/>
      <c r="D12" s="486"/>
      <c r="E12" s="486"/>
      <c r="F12" s="486"/>
      <c r="G12" s="486"/>
      <c r="H12" s="533"/>
      <c r="I12" s="534"/>
      <c r="J12" s="498"/>
      <c r="K12" s="500"/>
      <c r="L12" s="500"/>
      <c r="M12" s="500"/>
      <c r="N12" s="500"/>
      <c r="O12" s="503"/>
      <c r="P12" s="506"/>
      <c r="Q12" s="509"/>
      <c r="R12" s="545"/>
      <c r="S12" s="552"/>
      <c r="T12" s="558"/>
      <c r="U12" s="167"/>
      <c r="V12" s="170"/>
      <c r="W12" s="180" t="s">
        <v>68</v>
      </c>
      <c r="X12" s="202" t="s">
        <v>50</v>
      </c>
      <c r="Y12" s="219" t="s">
        <v>7</v>
      </c>
      <c r="Z12" s="239" t="s">
        <v>76</v>
      </c>
      <c r="AA12" s="249">
        <f>COUNTIF($H$9:$H$83,1)</f>
        <v>0</v>
      </c>
      <c r="AB12" s="259" t="s">
        <v>6</v>
      </c>
      <c r="AD12" s="523" t="s">
        <v>76</v>
      </c>
      <c r="AE12" s="523" t="s">
        <v>78</v>
      </c>
      <c r="AF12" s="523" t="s">
        <v>62</v>
      </c>
      <c r="AG12" s="523" t="s">
        <v>79</v>
      </c>
      <c r="AH12" s="523" t="s">
        <v>69</v>
      </c>
      <c r="AI12" s="523" t="s">
        <v>73</v>
      </c>
      <c r="AJ12" s="523" t="s">
        <v>16</v>
      </c>
      <c r="AK12" s="523" t="s">
        <v>80</v>
      </c>
      <c r="AL12" s="523" t="s">
        <v>41</v>
      </c>
      <c r="AM12" s="523" t="s">
        <v>67</v>
      </c>
      <c r="AN12" s="523" t="s">
        <v>81</v>
      </c>
      <c r="AO12" s="523" t="s">
        <v>114</v>
      </c>
      <c r="AP12" s="523" t="s">
        <v>115</v>
      </c>
      <c r="AQ12" s="523" t="s">
        <v>116</v>
      </c>
    </row>
    <row r="13" spans="1:43" ht="18.600000000000001" customHeight="1">
      <c r="A13" s="480"/>
      <c r="B13" s="42" t="str">
        <f t="shared" si="0"/>
        <v/>
      </c>
      <c r="C13" s="483"/>
      <c r="D13" s="486"/>
      <c r="E13" s="486"/>
      <c r="F13" s="486"/>
      <c r="G13" s="486"/>
      <c r="H13" s="490"/>
      <c r="I13" s="494"/>
      <c r="J13" s="497"/>
      <c r="K13" s="500"/>
      <c r="L13" s="500"/>
      <c r="M13" s="500"/>
      <c r="N13" s="500"/>
      <c r="O13" s="503"/>
      <c r="P13" s="506"/>
      <c r="Q13" s="509"/>
      <c r="R13" s="545"/>
      <c r="S13" s="552"/>
      <c r="T13" s="558"/>
      <c r="U13" s="167"/>
      <c r="V13" s="170"/>
      <c r="W13" s="181"/>
      <c r="X13" s="203"/>
      <c r="Y13" s="220" t="s">
        <v>9</v>
      </c>
      <c r="Z13" s="240" t="s">
        <v>78</v>
      </c>
      <c r="AA13" s="250">
        <f>COUNTIF($H$9:$H$83,2)</f>
        <v>0</v>
      </c>
      <c r="AB13" s="260"/>
      <c r="AD13" s="35">
        <f>AA12</f>
        <v>0</v>
      </c>
      <c r="AE13" s="35">
        <f>AA13</f>
        <v>0</v>
      </c>
      <c r="AF13" s="35">
        <f>AA14</f>
        <v>0</v>
      </c>
      <c r="AG13" s="35">
        <f>AA15</f>
        <v>0</v>
      </c>
      <c r="AH13" s="35">
        <f>AA16</f>
        <v>0</v>
      </c>
      <c r="AI13" s="35">
        <f>AA17</f>
        <v>0</v>
      </c>
      <c r="AJ13" s="35">
        <f>AA18</f>
        <v>0</v>
      </c>
      <c r="AK13" s="35">
        <f>AA19</f>
        <v>0</v>
      </c>
      <c r="AL13" s="35">
        <f>AA20</f>
        <v>0</v>
      </c>
      <c r="AM13" s="35">
        <f>AA21</f>
        <v>0</v>
      </c>
      <c r="AN13" s="35">
        <f>AA22</f>
        <v>0</v>
      </c>
      <c r="AO13" s="35">
        <f>AA23</f>
        <v>0</v>
      </c>
      <c r="AP13" s="35">
        <f>AA24</f>
        <v>0</v>
      </c>
      <c r="AQ13" s="35">
        <f>AA25</f>
        <v>0</v>
      </c>
    </row>
    <row r="14" spans="1:43" ht="18.600000000000001" customHeight="1">
      <c r="A14" s="480"/>
      <c r="B14" s="42" t="str">
        <f t="shared" si="0"/>
        <v/>
      </c>
      <c r="C14" s="483"/>
      <c r="D14" s="486"/>
      <c r="E14" s="486"/>
      <c r="F14" s="486"/>
      <c r="G14" s="486"/>
      <c r="H14" s="490"/>
      <c r="I14" s="494"/>
      <c r="J14" s="497"/>
      <c r="K14" s="500"/>
      <c r="L14" s="500"/>
      <c r="M14" s="500"/>
      <c r="N14" s="500"/>
      <c r="O14" s="503"/>
      <c r="P14" s="506"/>
      <c r="Q14" s="509"/>
      <c r="R14" s="545"/>
      <c r="S14" s="552"/>
      <c r="T14" s="558"/>
      <c r="U14" s="167"/>
      <c r="V14" s="170"/>
      <c r="W14" s="181"/>
      <c r="X14" s="203"/>
      <c r="Y14" s="220" t="s">
        <v>10</v>
      </c>
      <c r="Z14" s="240" t="s">
        <v>62</v>
      </c>
      <c r="AA14" s="250">
        <f>COUNTIF($H$9:$H$83,3)</f>
        <v>0</v>
      </c>
      <c r="AB14" s="260"/>
      <c r="AD14" s="434" t="s">
        <v>75</v>
      </c>
    </row>
    <row r="15" spans="1:43" ht="18.600000000000001" customHeight="1">
      <c r="A15" s="480"/>
      <c r="B15" s="42" t="str">
        <f t="shared" si="0"/>
        <v/>
      </c>
      <c r="C15" s="483"/>
      <c r="D15" s="486"/>
      <c r="E15" s="486"/>
      <c r="F15" s="486"/>
      <c r="G15" s="486"/>
      <c r="H15" s="490"/>
      <c r="I15" s="494"/>
      <c r="J15" s="497"/>
      <c r="K15" s="500"/>
      <c r="L15" s="500"/>
      <c r="M15" s="500"/>
      <c r="N15" s="500"/>
      <c r="O15" s="503"/>
      <c r="P15" s="506"/>
      <c r="Q15" s="509"/>
      <c r="R15" s="545"/>
      <c r="S15" s="552"/>
      <c r="T15" s="558"/>
      <c r="U15" s="167"/>
      <c r="V15" s="170"/>
      <c r="W15" s="181"/>
      <c r="X15" s="203"/>
      <c r="Y15" s="221" t="s">
        <v>19</v>
      </c>
      <c r="Z15" s="240" t="s">
        <v>79</v>
      </c>
      <c r="AA15" s="250">
        <f>COUNTIF($H$9:$H$83,4)</f>
        <v>0</v>
      </c>
      <c r="AB15" s="260"/>
      <c r="AD15" s="523" t="s">
        <v>120</v>
      </c>
      <c r="AE15" s="523" t="s">
        <v>121</v>
      </c>
      <c r="AF15" s="523" t="s">
        <v>122</v>
      </c>
      <c r="AG15" s="523" t="s">
        <v>124</v>
      </c>
      <c r="AH15" s="525"/>
    </row>
    <row r="16" spans="1:43" ht="18.600000000000001" customHeight="1">
      <c r="A16" s="480"/>
      <c r="B16" s="42" t="str">
        <f t="shared" si="0"/>
        <v/>
      </c>
      <c r="C16" s="483"/>
      <c r="D16" s="486"/>
      <c r="E16" s="486"/>
      <c r="F16" s="486"/>
      <c r="G16" s="488"/>
      <c r="H16" s="490"/>
      <c r="I16" s="494"/>
      <c r="J16" s="497"/>
      <c r="K16" s="500"/>
      <c r="L16" s="500"/>
      <c r="M16" s="500"/>
      <c r="N16" s="500"/>
      <c r="O16" s="503"/>
      <c r="P16" s="506"/>
      <c r="Q16" s="509"/>
      <c r="R16" s="545"/>
      <c r="S16" s="552"/>
      <c r="T16" s="558"/>
      <c r="U16" s="167"/>
      <c r="V16" s="170"/>
      <c r="W16" s="181"/>
      <c r="X16" s="203"/>
      <c r="Y16" s="221" t="s">
        <v>21</v>
      </c>
      <c r="Z16" s="240" t="s">
        <v>69</v>
      </c>
      <c r="AA16" s="250">
        <f>COUNTIF($H$9:$H$83,5)</f>
        <v>0</v>
      </c>
      <c r="AB16" s="260"/>
      <c r="AD16" s="35">
        <f>AA27</f>
        <v>0</v>
      </c>
      <c r="AE16" s="35">
        <f>AA28</f>
        <v>0</v>
      </c>
      <c r="AF16" s="35">
        <f>AA29</f>
        <v>0</v>
      </c>
      <c r="AG16" s="35">
        <f>AA30</f>
        <v>0</v>
      </c>
      <c r="AH16" s="423"/>
    </row>
    <row r="17" spans="1:40" ht="18.600000000000001" customHeight="1">
      <c r="A17" s="480"/>
      <c r="B17" s="42" t="str">
        <f t="shared" si="0"/>
        <v/>
      </c>
      <c r="C17" s="483"/>
      <c r="D17" s="486"/>
      <c r="E17" s="486"/>
      <c r="F17" s="486"/>
      <c r="G17" s="488"/>
      <c r="H17" s="490"/>
      <c r="I17" s="494"/>
      <c r="J17" s="497"/>
      <c r="K17" s="500"/>
      <c r="L17" s="500"/>
      <c r="M17" s="500"/>
      <c r="N17" s="500"/>
      <c r="O17" s="503"/>
      <c r="P17" s="506"/>
      <c r="Q17" s="509"/>
      <c r="R17" s="545"/>
      <c r="S17" s="552"/>
      <c r="T17" s="558"/>
      <c r="U17" s="167"/>
      <c r="V17" s="170"/>
      <c r="W17" s="181"/>
      <c r="X17" s="203"/>
      <c r="Y17" s="222" t="s">
        <v>98</v>
      </c>
      <c r="Z17" s="240" t="s">
        <v>73</v>
      </c>
      <c r="AA17" s="250">
        <f>COUNTIF($H$9:$H$83,6)</f>
        <v>0</v>
      </c>
      <c r="AB17" s="260"/>
      <c r="AD17" s="524" t="s">
        <v>465</v>
      </c>
      <c r="AE17" s="524"/>
      <c r="AF17" s="524"/>
      <c r="AG17" s="524"/>
      <c r="AH17" s="524"/>
      <c r="AI17" s="524"/>
      <c r="AJ17" s="526" t="s">
        <v>48</v>
      </c>
      <c r="AK17" s="526"/>
      <c r="AL17" s="526" t="s">
        <v>428</v>
      </c>
      <c r="AM17" s="526"/>
      <c r="AN17" s="434" t="s">
        <v>227</v>
      </c>
    </row>
    <row r="18" spans="1:40" ht="18.600000000000001" customHeight="1">
      <c r="A18" s="480"/>
      <c r="B18" s="42" t="str">
        <f t="shared" si="0"/>
        <v/>
      </c>
      <c r="C18" s="483"/>
      <c r="D18" s="486"/>
      <c r="E18" s="486"/>
      <c r="F18" s="486"/>
      <c r="G18" s="488"/>
      <c r="H18" s="490"/>
      <c r="I18" s="494"/>
      <c r="J18" s="497"/>
      <c r="K18" s="500"/>
      <c r="L18" s="500"/>
      <c r="M18" s="500"/>
      <c r="N18" s="500"/>
      <c r="O18" s="503"/>
      <c r="P18" s="506"/>
      <c r="Q18" s="509"/>
      <c r="R18" s="545"/>
      <c r="S18" s="552"/>
      <c r="T18" s="558"/>
      <c r="U18" s="167"/>
      <c r="V18" s="170"/>
      <c r="W18" s="181"/>
      <c r="X18" s="203"/>
      <c r="Y18" s="220" t="s">
        <v>2</v>
      </c>
      <c r="Z18" s="240" t="s">
        <v>16</v>
      </c>
      <c r="AA18" s="250">
        <f>COUNTIF($H$9:$H$83,7)</f>
        <v>0</v>
      </c>
      <c r="AB18" s="260"/>
      <c r="AD18" s="523" t="s">
        <v>76</v>
      </c>
      <c r="AE18" s="523" t="s">
        <v>78</v>
      </c>
      <c r="AF18" s="523" t="s">
        <v>62</v>
      </c>
      <c r="AG18" s="523" t="s">
        <v>79</v>
      </c>
      <c r="AH18" s="523" t="s">
        <v>69</v>
      </c>
      <c r="AI18" s="523" t="s">
        <v>73</v>
      </c>
      <c r="AJ18" s="523" t="s">
        <v>16</v>
      </c>
      <c r="AK18" s="523" t="s">
        <v>80</v>
      </c>
      <c r="AL18" s="523" t="s">
        <v>41</v>
      </c>
      <c r="AM18" s="523" t="s">
        <v>67</v>
      </c>
      <c r="AN18" s="523" t="s">
        <v>81</v>
      </c>
    </row>
    <row r="19" spans="1:40" ht="18.600000000000001" customHeight="1">
      <c r="A19" s="480"/>
      <c r="B19" s="42" t="str">
        <f t="shared" si="0"/>
        <v/>
      </c>
      <c r="C19" s="483"/>
      <c r="D19" s="486"/>
      <c r="E19" s="486"/>
      <c r="F19" s="486"/>
      <c r="G19" s="488"/>
      <c r="H19" s="490"/>
      <c r="I19" s="494"/>
      <c r="J19" s="497"/>
      <c r="K19" s="500"/>
      <c r="L19" s="500"/>
      <c r="M19" s="500"/>
      <c r="N19" s="500"/>
      <c r="O19" s="503"/>
      <c r="P19" s="506"/>
      <c r="Q19" s="509"/>
      <c r="R19" s="545"/>
      <c r="S19" s="552"/>
      <c r="T19" s="558"/>
      <c r="U19" s="167"/>
      <c r="V19" s="170"/>
      <c r="W19" s="181"/>
      <c r="X19" s="203"/>
      <c r="Y19" s="220" t="s">
        <v>23</v>
      </c>
      <c r="Z19" s="240" t="s">
        <v>80</v>
      </c>
      <c r="AA19" s="250">
        <f>COUNTIF($H$9:$H$83,8)</f>
        <v>0</v>
      </c>
      <c r="AB19" s="260"/>
      <c r="AD19" s="35">
        <f>AA33</f>
        <v>0</v>
      </c>
      <c r="AE19" s="35">
        <f>AA34</f>
        <v>0</v>
      </c>
      <c r="AF19" s="35">
        <f>AA35</f>
        <v>0</v>
      </c>
      <c r="AG19" s="35">
        <f>AA36</f>
        <v>0</v>
      </c>
      <c r="AH19" s="35">
        <f>AA37</f>
        <v>0</v>
      </c>
      <c r="AI19" s="35">
        <f>AA38</f>
        <v>0</v>
      </c>
      <c r="AJ19" s="35">
        <f>AA40</f>
        <v>0</v>
      </c>
      <c r="AK19" s="35">
        <f>AA41</f>
        <v>0</v>
      </c>
      <c r="AL19" s="35">
        <f>AA43</f>
        <v>0</v>
      </c>
      <c r="AM19" s="35">
        <f>AA44</f>
        <v>0</v>
      </c>
      <c r="AN19" s="35">
        <f>AA46</f>
        <v>0</v>
      </c>
    </row>
    <row r="20" spans="1:40" ht="18.600000000000001" customHeight="1">
      <c r="A20" s="480"/>
      <c r="B20" s="42" t="str">
        <f t="shared" si="0"/>
        <v/>
      </c>
      <c r="C20" s="483"/>
      <c r="D20" s="486"/>
      <c r="E20" s="486"/>
      <c r="F20" s="486"/>
      <c r="G20" s="488"/>
      <c r="H20" s="490"/>
      <c r="I20" s="494"/>
      <c r="J20" s="497"/>
      <c r="K20" s="500"/>
      <c r="L20" s="500"/>
      <c r="M20" s="500"/>
      <c r="N20" s="500"/>
      <c r="O20" s="503"/>
      <c r="P20" s="506"/>
      <c r="Q20" s="509"/>
      <c r="R20" s="545"/>
      <c r="S20" s="552"/>
      <c r="T20" s="558"/>
      <c r="U20" s="167"/>
      <c r="V20" s="170"/>
      <c r="W20" s="181"/>
      <c r="X20" s="203"/>
      <c r="Y20" s="220" t="s">
        <v>15</v>
      </c>
      <c r="Z20" s="240" t="s">
        <v>41</v>
      </c>
      <c r="AA20" s="250">
        <f>COUNTIF($H$9:$H$83,9)</f>
        <v>0</v>
      </c>
      <c r="AB20" s="260"/>
    </row>
    <row r="21" spans="1:40" ht="18.600000000000001" customHeight="1">
      <c r="A21" s="480"/>
      <c r="B21" s="42" t="str">
        <f t="shared" si="0"/>
        <v/>
      </c>
      <c r="C21" s="483"/>
      <c r="D21" s="486"/>
      <c r="E21" s="486"/>
      <c r="F21" s="486"/>
      <c r="G21" s="488"/>
      <c r="H21" s="490"/>
      <c r="I21" s="494"/>
      <c r="J21" s="497"/>
      <c r="K21" s="500"/>
      <c r="L21" s="500"/>
      <c r="M21" s="500"/>
      <c r="N21" s="500"/>
      <c r="O21" s="503"/>
      <c r="P21" s="506"/>
      <c r="Q21" s="509"/>
      <c r="R21" s="545"/>
      <c r="S21" s="552"/>
      <c r="T21" s="558"/>
      <c r="U21" s="167"/>
      <c r="V21" s="170"/>
      <c r="W21" s="181"/>
      <c r="X21" s="203"/>
      <c r="Y21" s="220" t="s">
        <v>24</v>
      </c>
      <c r="Z21" s="240" t="s">
        <v>67</v>
      </c>
      <c r="AA21" s="250">
        <f>COUNTIF($H$9:$H$83,10)</f>
        <v>0</v>
      </c>
      <c r="AB21" s="260"/>
    </row>
    <row r="22" spans="1:40" ht="18.600000000000001" customHeight="1">
      <c r="A22" s="480"/>
      <c r="B22" s="42" t="str">
        <f t="shared" si="0"/>
        <v/>
      </c>
      <c r="C22" s="483"/>
      <c r="D22" s="486"/>
      <c r="E22" s="486"/>
      <c r="F22" s="486"/>
      <c r="G22" s="488"/>
      <c r="H22" s="490"/>
      <c r="I22" s="494"/>
      <c r="J22" s="497"/>
      <c r="K22" s="500"/>
      <c r="L22" s="500"/>
      <c r="M22" s="500"/>
      <c r="N22" s="500"/>
      <c r="O22" s="503"/>
      <c r="P22" s="506"/>
      <c r="Q22" s="509"/>
      <c r="R22" s="545"/>
      <c r="S22" s="552"/>
      <c r="T22" s="558"/>
      <c r="U22" s="167"/>
      <c r="V22" s="170"/>
      <c r="W22" s="181"/>
      <c r="X22" s="203"/>
      <c r="Y22" s="220" t="s">
        <v>26</v>
      </c>
      <c r="Z22" s="240" t="s">
        <v>81</v>
      </c>
      <c r="AA22" s="250">
        <f>COUNTIF($H$9:$H$83,11)</f>
        <v>0</v>
      </c>
      <c r="AB22" s="260"/>
    </row>
    <row r="23" spans="1:40" ht="18.600000000000001" customHeight="1">
      <c r="A23" s="480"/>
      <c r="B23" s="42" t="str">
        <f t="shared" si="0"/>
        <v/>
      </c>
      <c r="C23" s="483"/>
      <c r="D23" s="486"/>
      <c r="E23" s="486"/>
      <c r="F23" s="486"/>
      <c r="G23" s="488"/>
      <c r="H23" s="490"/>
      <c r="I23" s="494"/>
      <c r="J23" s="497"/>
      <c r="K23" s="500"/>
      <c r="L23" s="500"/>
      <c r="M23" s="500"/>
      <c r="N23" s="500"/>
      <c r="O23" s="503"/>
      <c r="P23" s="506"/>
      <c r="Q23" s="509"/>
      <c r="R23" s="545"/>
      <c r="S23" s="552"/>
      <c r="T23" s="558"/>
      <c r="U23" s="167"/>
      <c r="V23" s="170"/>
      <c r="W23" s="181"/>
      <c r="X23" s="203"/>
      <c r="Y23" s="220" t="s">
        <v>31</v>
      </c>
      <c r="Z23" s="240" t="s">
        <v>114</v>
      </c>
      <c r="AA23" s="250">
        <f>COUNTIF($H$9:$H$83,12)</f>
        <v>0</v>
      </c>
      <c r="AB23" s="261"/>
    </row>
    <row r="24" spans="1:40" ht="18.600000000000001" customHeight="1">
      <c r="A24" s="480"/>
      <c r="B24" s="42" t="str">
        <f t="shared" si="0"/>
        <v/>
      </c>
      <c r="C24" s="483"/>
      <c r="D24" s="486"/>
      <c r="E24" s="486"/>
      <c r="F24" s="486"/>
      <c r="G24" s="488"/>
      <c r="H24" s="490"/>
      <c r="I24" s="494"/>
      <c r="J24" s="497"/>
      <c r="K24" s="500"/>
      <c r="L24" s="500"/>
      <c r="M24" s="500"/>
      <c r="N24" s="500"/>
      <c r="O24" s="503"/>
      <c r="P24" s="506"/>
      <c r="Q24" s="509"/>
      <c r="R24" s="545"/>
      <c r="S24" s="552"/>
      <c r="T24" s="558"/>
      <c r="U24" s="167"/>
      <c r="V24" s="170"/>
      <c r="W24" s="181"/>
      <c r="X24" s="203"/>
      <c r="Y24" s="221" t="s">
        <v>34</v>
      </c>
      <c r="Z24" s="240" t="s">
        <v>115</v>
      </c>
      <c r="AA24" s="250">
        <f>COUNTIF($H$9:$H$83,13)</f>
        <v>0</v>
      </c>
      <c r="AB24" s="260"/>
    </row>
    <row r="25" spans="1:40" ht="18.600000000000001" customHeight="1">
      <c r="A25" s="480"/>
      <c r="B25" s="42" t="str">
        <f t="shared" si="0"/>
        <v/>
      </c>
      <c r="C25" s="483"/>
      <c r="D25" s="486"/>
      <c r="E25" s="486"/>
      <c r="F25" s="486"/>
      <c r="G25" s="488"/>
      <c r="H25" s="491"/>
      <c r="I25" s="495"/>
      <c r="J25" s="498"/>
      <c r="K25" s="501"/>
      <c r="L25" s="501"/>
      <c r="M25" s="501"/>
      <c r="N25" s="501"/>
      <c r="O25" s="503"/>
      <c r="P25" s="506"/>
      <c r="Q25" s="509"/>
      <c r="R25" s="545"/>
      <c r="S25" s="552"/>
      <c r="T25" s="558"/>
      <c r="U25" s="167"/>
      <c r="V25" s="170"/>
      <c r="W25" s="181"/>
      <c r="X25" s="203"/>
      <c r="Y25" s="223" t="s">
        <v>38</v>
      </c>
      <c r="Z25" s="241" t="s">
        <v>116</v>
      </c>
      <c r="AA25" s="251">
        <f>COUNTIF($H$9:$H$83,14)</f>
        <v>0</v>
      </c>
      <c r="AB25" s="262"/>
    </row>
    <row r="26" spans="1:40" ht="18.600000000000001" customHeight="1">
      <c r="A26" s="480"/>
      <c r="B26" s="42" t="str">
        <f t="shared" si="0"/>
        <v/>
      </c>
      <c r="C26" s="483"/>
      <c r="D26" s="486"/>
      <c r="E26" s="486"/>
      <c r="F26" s="486"/>
      <c r="G26" s="488"/>
      <c r="H26" s="491"/>
      <c r="I26" s="495"/>
      <c r="J26" s="498"/>
      <c r="K26" s="501"/>
      <c r="L26" s="501"/>
      <c r="M26" s="501"/>
      <c r="N26" s="501"/>
      <c r="O26" s="503"/>
      <c r="P26" s="506"/>
      <c r="Q26" s="509"/>
      <c r="R26" s="545"/>
      <c r="S26" s="552"/>
      <c r="T26" s="558"/>
      <c r="U26" s="167"/>
      <c r="V26" s="170"/>
      <c r="W26" s="181"/>
      <c r="X26" s="204"/>
      <c r="Y26" s="224" t="s">
        <v>39</v>
      </c>
      <c r="Z26" s="242" t="s">
        <v>119</v>
      </c>
      <c r="AA26" s="252">
        <f>SUM(AA12:AA25)</f>
        <v>0</v>
      </c>
      <c r="AB26" s="263"/>
    </row>
    <row r="27" spans="1:40" ht="18.600000000000001" customHeight="1">
      <c r="A27" s="480"/>
      <c r="B27" s="42" t="str">
        <f t="shared" si="0"/>
        <v/>
      </c>
      <c r="C27" s="483"/>
      <c r="D27" s="486"/>
      <c r="E27" s="486"/>
      <c r="F27" s="486"/>
      <c r="G27" s="488"/>
      <c r="H27" s="491"/>
      <c r="I27" s="495"/>
      <c r="J27" s="498"/>
      <c r="K27" s="501"/>
      <c r="L27" s="501"/>
      <c r="M27" s="501"/>
      <c r="N27" s="501"/>
      <c r="O27" s="503"/>
      <c r="P27" s="506"/>
      <c r="Q27" s="509"/>
      <c r="R27" s="545"/>
      <c r="S27" s="552"/>
      <c r="T27" s="558"/>
      <c r="U27" s="167"/>
      <c r="V27" s="170"/>
      <c r="W27" s="181"/>
      <c r="X27" s="203" t="s">
        <v>106</v>
      </c>
      <c r="Y27" s="225" t="s">
        <v>28</v>
      </c>
      <c r="Z27" s="243" t="s">
        <v>120</v>
      </c>
      <c r="AA27" s="249">
        <f>COUNTIF($I$9:$I$83,16)</f>
        <v>0</v>
      </c>
      <c r="AB27" s="259" t="s">
        <v>6</v>
      </c>
    </row>
    <row r="28" spans="1:40" ht="18.600000000000001" customHeight="1">
      <c r="A28" s="480"/>
      <c r="B28" s="42" t="str">
        <f t="shared" si="0"/>
        <v/>
      </c>
      <c r="C28" s="483"/>
      <c r="D28" s="486"/>
      <c r="E28" s="486"/>
      <c r="F28" s="486"/>
      <c r="G28" s="488"/>
      <c r="H28" s="490"/>
      <c r="I28" s="494"/>
      <c r="J28" s="497"/>
      <c r="K28" s="500"/>
      <c r="L28" s="500"/>
      <c r="M28" s="500"/>
      <c r="N28" s="500"/>
      <c r="O28" s="503"/>
      <c r="P28" s="506"/>
      <c r="Q28" s="509"/>
      <c r="R28" s="545"/>
      <c r="S28" s="552"/>
      <c r="T28" s="558"/>
      <c r="U28" s="167"/>
      <c r="V28" s="170"/>
      <c r="W28" s="181"/>
      <c r="X28" s="203"/>
      <c r="Y28" s="226" t="s">
        <v>40</v>
      </c>
      <c r="Z28" s="240" t="s">
        <v>121</v>
      </c>
      <c r="AA28" s="250">
        <f>COUNTIF($I$9:$I$83,17)</f>
        <v>0</v>
      </c>
      <c r="AB28" s="260"/>
    </row>
    <row r="29" spans="1:40" ht="18.600000000000001" customHeight="1">
      <c r="A29" s="480"/>
      <c r="B29" s="42" t="str">
        <f t="shared" si="0"/>
        <v/>
      </c>
      <c r="C29" s="483"/>
      <c r="D29" s="486"/>
      <c r="E29" s="486"/>
      <c r="F29" s="486"/>
      <c r="G29" s="488"/>
      <c r="H29" s="490"/>
      <c r="I29" s="494"/>
      <c r="J29" s="497"/>
      <c r="K29" s="500"/>
      <c r="L29" s="500"/>
      <c r="M29" s="500"/>
      <c r="N29" s="500"/>
      <c r="O29" s="503"/>
      <c r="P29" s="506"/>
      <c r="Q29" s="509"/>
      <c r="R29" s="545"/>
      <c r="S29" s="552"/>
      <c r="T29" s="558"/>
      <c r="U29" s="167"/>
      <c r="V29" s="170"/>
      <c r="W29" s="181"/>
      <c r="X29" s="203"/>
      <c r="Y29" s="226" t="s">
        <v>47</v>
      </c>
      <c r="Z29" s="240" t="s">
        <v>122</v>
      </c>
      <c r="AA29" s="250">
        <f>COUNTIF($I$9:$I$83,18)</f>
        <v>0</v>
      </c>
      <c r="AB29" s="260"/>
    </row>
    <row r="30" spans="1:40" ht="18.600000000000001" customHeight="1">
      <c r="A30" s="480"/>
      <c r="B30" s="42" t="str">
        <f t="shared" si="0"/>
        <v/>
      </c>
      <c r="C30" s="483"/>
      <c r="D30" s="486"/>
      <c r="E30" s="486"/>
      <c r="F30" s="486"/>
      <c r="G30" s="488"/>
      <c r="H30" s="490"/>
      <c r="I30" s="494"/>
      <c r="J30" s="497"/>
      <c r="K30" s="500"/>
      <c r="L30" s="500"/>
      <c r="M30" s="500"/>
      <c r="N30" s="500"/>
      <c r="O30" s="503"/>
      <c r="P30" s="506"/>
      <c r="Q30" s="509"/>
      <c r="R30" s="545"/>
      <c r="S30" s="552"/>
      <c r="T30" s="558"/>
      <c r="U30" s="167"/>
      <c r="V30" s="170"/>
      <c r="W30" s="181"/>
      <c r="X30" s="203"/>
      <c r="Y30" s="223" t="s">
        <v>38</v>
      </c>
      <c r="Z30" s="241" t="s">
        <v>124</v>
      </c>
      <c r="AA30" s="251">
        <f>COUNTIF($I$9:$I$83,19)</f>
        <v>0</v>
      </c>
      <c r="AB30" s="262"/>
    </row>
    <row r="31" spans="1:40" ht="18.600000000000001" customHeight="1">
      <c r="A31" s="480"/>
      <c r="B31" s="42" t="str">
        <f t="shared" si="0"/>
        <v/>
      </c>
      <c r="C31" s="483"/>
      <c r="D31" s="486"/>
      <c r="E31" s="486"/>
      <c r="F31" s="486"/>
      <c r="G31" s="488"/>
      <c r="H31" s="490"/>
      <c r="I31" s="494"/>
      <c r="J31" s="497"/>
      <c r="K31" s="500"/>
      <c r="L31" s="500"/>
      <c r="M31" s="500"/>
      <c r="N31" s="500"/>
      <c r="O31" s="503"/>
      <c r="P31" s="506"/>
      <c r="Q31" s="509"/>
      <c r="R31" s="545"/>
      <c r="S31" s="552"/>
      <c r="T31" s="558"/>
      <c r="U31" s="167"/>
      <c r="V31" s="170"/>
      <c r="W31" s="182"/>
      <c r="X31" s="204"/>
      <c r="Y31" s="224" t="s">
        <v>39</v>
      </c>
      <c r="Z31" s="244" t="s">
        <v>125</v>
      </c>
      <c r="AA31" s="252">
        <f>SUM(AA27:AA30)</f>
        <v>0</v>
      </c>
      <c r="AB31" s="263"/>
    </row>
    <row r="32" spans="1:40" ht="18.600000000000001" customHeight="1">
      <c r="A32" s="480"/>
      <c r="B32" s="42" t="str">
        <f t="shared" si="0"/>
        <v/>
      </c>
      <c r="C32" s="483"/>
      <c r="D32" s="486"/>
      <c r="E32" s="486"/>
      <c r="F32" s="486"/>
      <c r="G32" s="488"/>
      <c r="H32" s="490"/>
      <c r="I32" s="494"/>
      <c r="J32" s="497"/>
      <c r="K32" s="500"/>
      <c r="L32" s="500"/>
      <c r="M32" s="500"/>
      <c r="N32" s="500"/>
      <c r="O32" s="503"/>
      <c r="P32" s="506"/>
      <c r="Q32" s="509"/>
      <c r="R32" s="545"/>
      <c r="S32" s="552"/>
      <c r="T32" s="558"/>
      <c r="U32" s="167"/>
      <c r="V32" s="170"/>
      <c r="W32" s="183" t="s">
        <v>153</v>
      </c>
      <c r="X32" s="205"/>
      <c r="Y32" s="205"/>
      <c r="Z32" s="205"/>
      <c r="AA32" s="205"/>
      <c r="AB32" s="205"/>
    </row>
    <row r="33" spans="1:28" ht="18.600000000000001" customHeight="1">
      <c r="A33" s="480"/>
      <c r="B33" s="42" t="str">
        <f t="shared" si="0"/>
        <v/>
      </c>
      <c r="C33" s="483"/>
      <c r="D33" s="486"/>
      <c r="E33" s="486"/>
      <c r="F33" s="486"/>
      <c r="G33" s="488"/>
      <c r="H33" s="490"/>
      <c r="I33" s="494"/>
      <c r="J33" s="497"/>
      <c r="K33" s="500"/>
      <c r="L33" s="500"/>
      <c r="M33" s="500"/>
      <c r="N33" s="500"/>
      <c r="O33" s="503"/>
      <c r="P33" s="506"/>
      <c r="Q33" s="509"/>
      <c r="R33" s="545"/>
      <c r="S33" s="552"/>
      <c r="T33" s="558"/>
      <c r="U33" s="167"/>
      <c r="V33" s="170"/>
      <c r="W33" s="184" t="s">
        <v>443</v>
      </c>
      <c r="X33" s="206"/>
      <c r="Y33" s="227" t="s">
        <v>60</v>
      </c>
      <c r="Z33" s="239" t="s">
        <v>76</v>
      </c>
      <c r="AA33" s="249">
        <f>J84</f>
        <v>0</v>
      </c>
      <c r="AB33" s="259" t="s">
        <v>6</v>
      </c>
    </row>
    <row r="34" spans="1:28" ht="18.600000000000001" customHeight="1">
      <c r="A34" s="480"/>
      <c r="B34" s="42" t="str">
        <f t="shared" si="0"/>
        <v/>
      </c>
      <c r="C34" s="483"/>
      <c r="D34" s="486"/>
      <c r="E34" s="486"/>
      <c r="F34" s="486"/>
      <c r="G34" s="488"/>
      <c r="H34" s="490"/>
      <c r="I34" s="494"/>
      <c r="J34" s="497"/>
      <c r="K34" s="500"/>
      <c r="L34" s="500"/>
      <c r="M34" s="500"/>
      <c r="N34" s="500"/>
      <c r="O34" s="503"/>
      <c r="P34" s="506"/>
      <c r="Q34" s="509"/>
      <c r="R34" s="545"/>
      <c r="S34" s="552"/>
      <c r="T34" s="558"/>
      <c r="U34" s="167"/>
      <c r="V34" s="170"/>
      <c r="W34" s="185"/>
      <c r="X34" s="207"/>
      <c r="Y34" s="228" t="s">
        <v>104</v>
      </c>
      <c r="Z34" s="240" t="s">
        <v>78</v>
      </c>
      <c r="AA34" s="250">
        <f>K84</f>
        <v>0</v>
      </c>
      <c r="AB34" s="260"/>
    </row>
    <row r="35" spans="1:28" ht="18.600000000000001" customHeight="1">
      <c r="A35" s="480"/>
      <c r="B35" s="42" t="str">
        <f t="shared" si="0"/>
        <v/>
      </c>
      <c r="C35" s="483"/>
      <c r="D35" s="486"/>
      <c r="E35" s="486"/>
      <c r="F35" s="486"/>
      <c r="G35" s="488"/>
      <c r="H35" s="490"/>
      <c r="I35" s="494"/>
      <c r="J35" s="497"/>
      <c r="K35" s="500"/>
      <c r="L35" s="500"/>
      <c r="M35" s="500"/>
      <c r="N35" s="500"/>
      <c r="O35" s="503"/>
      <c r="P35" s="506"/>
      <c r="Q35" s="509"/>
      <c r="R35" s="545"/>
      <c r="S35" s="552"/>
      <c r="T35" s="558"/>
      <c r="U35" s="167"/>
      <c r="V35" s="170"/>
      <c r="W35" s="185"/>
      <c r="X35" s="207"/>
      <c r="Y35" s="229" t="s">
        <v>63</v>
      </c>
      <c r="Z35" s="240" t="s">
        <v>62</v>
      </c>
      <c r="AA35" s="250">
        <f>L84</f>
        <v>0</v>
      </c>
      <c r="AB35" s="260"/>
    </row>
    <row r="36" spans="1:28" ht="18.600000000000001" customHeight="1">
      <c r="A36" s="480"/>
      <c r="B36" s="42" t="str">
        <f t="shared" si="0"/>
        <v/>
      </c>
      <c r="C36" s="483"/>
      <c r="D36" s="486"/>
      <c r="E36" s="486"/>
      <c r="F36" s="486"/>
      <c r="G36" s="488"/>
      <c r="H36" s="491"/>
      <c r="I36" s="495"/>
      <c r="J36" s="497"/>
      <c r="K36" s="500"/>
      <c r="L36" s="500"/>
      <c r="M36" s="500"/>
      <c r="N36" s="500"/>
      <c r="O36" s="503"/>
      <c r="P36" s="506"/>
      <c r="Q36" s="509"/>
      <c r="R36" s="545"/>
      <c r="S36" s="552"/>
      <c r="T36" s="558"/>
      <c r="U36" s="167"/>
      <c r="V36" s="170"/>
      <c r="W36" s="185"/>
      <c r="X36" s="207"/>
      <c r="Y36" s="221" t="s">
        <v>65</v>
      </c>
      <c r="Z36" s="240" t="s">
        <v>79</v>
      </c>
      <c r="AA36" s="250">
        <f>M84</f>
        <v>0</v>
      </c>
      <c r="AB36" s="260"/>
    </row>
    <row r="37" spans="1:28" ht="18.600000000000001" customHeight="1">
      <c r="A37" s="480"/>
      <c r="B37" s="42" t="str">
        <f t="shared" si="0"/>
        <v/>
      </c>
      <c r="C37" s="483"/>
      <c r="D37" s="486"/>
      <c r="E37" s="486"/>
      <c r="F37" s="486"/>
      <c r="G37" s="488"/>
      <c r="H37" s="490"/>
      <c r="I37" s="494"/>
      <c r="J37" s="497"/>
      <c r="K37" s="500"/>
      <c r="L37" s="500"/>
      <c r="M37" s="500"/>
      <c r="N37" s="500"/>
      <c r="O37" s="503"/>
      <c r="P37" s="506"/>
      <c r="Q37" s="509"/>
      <c r="R37" s="545"/>
      <c r="S37" s="552"/>
      <c r="T37" s="558"/>
      <c r="U37" s="167"/>
      <c r="V37" s="170"/>
      <c r="W37" s="185"/>
      <c r="X37" s="207"/>
      <c r="Y37" s="220" t="s">
        <v>33</v>
      </c>
      <c r="Z37" s="240" t="s">
        <v>69</v>
      </c>
      <c r="AA37" s="250">
        <f>N84</f>
        <v>0</v>
      </c>
      <c r="AB37" s="260"/>
    </row>
    <row r="38" spans="1:28" ht="18.600000000000001" customHeight="1">
      <c r="A38" s="480"/>
      <c r="B38" s="42" t="str">
        <f t="shared" si="0"/>
        <v/>
      </c>
      <c r="C38" s="483"/>
      <c r="D38" s="486"/>
      <c r="E38" s="486"/>
      <c r="F38" s="486"/>
      <c r="G38" s="488"/>
      <c r="H38" s="490"/>
      <c r="I38" s="494"/>
      <c r="J38" s="497"/>
      <c r="K38" s="500"/>
      <c r="L38" s="500"/>
      <c r="M38" s="500"/>
      <c r="N38" s="500"/>
      <c r="O38" s="503"/>
      <c r="P38" s="506"/>
      <c r="Q38" s="509"/>
      <c r="R38" s="545"/>
      <c r="S38" s="552"/>
      <c r="T38" s="558"/>
      <c r="U38" s="167"/>
      <c r="V38" s="170"/>
      <c r="W38" s="186"/>
      <c r="X38" s="208"/>
      <c r="Y38" s="230" t="s">
        <v>86</v>
      </c>
      <c r="Z38" s="241" t="s">
        <v>73</v>
      </c>
      <c r="AA38" s="251">
        <f>O84</f>
        <v>0</v>
      </c>
      <c r="AB38" s="262"/>
    </row>
    <row r="39" spans="1:28" ht="18.600000000000001" customHeight="1">
      <c r="A39" s="528"/>
      <c r="B39" s="42" t="str">
        <f t="shared" si="0"/>
        <v/>
      </c>
      <c r="C39" s="483"/>
      <c r="D39" s="530"/>
      <c r="E39" s="530"/>
      <c r="F39" s="530"/>
      <c r="G39" s="530"/>
      <c r="H39" s="490"/>
      <c r="I39" s="494"/>
      <c r="J39" s="497"/>
      <c r="K39" s="500"/>
      <c r="L39" s="500"/>
      <c r="M39" s="500"/>
      <c r="N39" s="500"/>
      <c r="O39" s="503"/>
      <c r="P39" s="506"/>
      <c r="Q39" s="509"/>
      <c r="R39" s="545"/>
      <c r="S39" s="552"/>
      <c r="T39" s="558"/>
      <c r="V39" s="170"/>
      <c r="W39" s="187"/>
      <c r="X39" s="187"/>
      <c r="Y39" s="231"/>
      <c r="Z39" s="245"/>
    </row>
    <row r="40" spans="1:28" ht="18.600000000000001" customHeight="1">
      <c r="A40" s="528"/>
      <c r="B40" s="42" t="str">
        <f t="shared" si="0"/>
        <v/>
      </c>
      <c r="C40" s="483"/>
      <c r="D40" s="530"/>
      <c r="E40" s="530"/>
      <c r="F40" s="530"/>
      <c r="G40" s="530"/>
      <c r="H40" s="490"/>
      <c r="I40" s="494"/>
      <c r="J40" s="497"/>
      <c r="K40" s="500"/>
      <c r="L40" s="500"/>
      <c r="M40" s="500"/>
      <c r="N40" s="500"/>
      <c r="O40" s="503"/>
      <c r="P40" s="506"/>
      <c r="Q40" s="509"/>
      <c r="R40" s="545"/>
      <c r="S40" s="552"/>
      <c r="T40" s="558"/>
      <c r="V40" s="170"/>
      <c r="W40" s="188" t="s">
        <v>48</v>
      </c>
      <c r="X40" s="209"/>
      <c r="Y40" s="227" t="s">
        <v>46</v>
      </c>
      <c r="Z40" s="239" t="s">
        <v>16</v>
      </c>
      <c r="AA40" s="249">
        <f>P84</f>
        <v>0</v>
      </c>
      <c r="AB40" s="264" t="s">
        <v>49</v>
      </c>
    </row>
    <row r="41" spans="1:28" ht="18.600000000000001" customHeight="1">
      <c r="A41" s="528"/>
      <c r="B41" s="42" t="str">
        <f t="shared" si="0"/>
        <v/>
      </c>
      <c r="C41" s="483"/>
      <c r="D41" s="530"/>
      <c r="E41" s="530"/>
      <c r="F41" s="530"/>
      <c r="G41" s="530"/>
      <c r="H41" s="490"/>
      <c r="I41" s="494"/>
      <c r="J41" s="497"/>
      <c r="K41" s="500"/>
      <c r="L41" s="500"/>
      <c r="M41" s="500"/>
      <c r="N41" s="500"/>
      <c r="O41" s="503"/>
      <c r="P41" s="506"/>
      <c r="Q41" s="509"/>
      <c r="R41" s="545"/>
      <c r="S41" s="552"/>
      <c r="T41" s="558"/>
      <c r="V41" s="170"/>
      <c r="W41" s="189"/>
      <c r="X41" s="210"/>
      <c r="Y41" s="232" t="s">
        <v>59</v>
      </c>
      <c r="Z41" s="241" t="s">
        <v>80</v>
      </c>
      <c r="AA41" s="251">
        <f>Q84</f>
        <v>0</v>
      </c>
      <c r="AB41" s="262"/>
    </row>
    <row r="42" spans="1:28" ht="18.600000000000001" customHeight="1">
      <c r="A42" s="528"/>
      <c r="B42" s="42" t="str">
        <f t="shared" si="0"/>
        <v/>
      </c>
      <c r="C42" s="483"/>
      <c r="D42" s="530"/>
      <c r="E42" s="530"/>
      <c r="F42" s="530"/>
      <c r="G42" s="530"/>
      <c r="H42" s="490"/>
      <c r="I42" s="494"/>
      <c r="J42" s="497"/>
      <c r="K42" s="500"/>
      <c r="L42" s="500"/>
      <c r="M42" s="500"/>
      <c r="N42" s="500"/>
      <c r="O42" s="503"/>
      <c r="P42" s="506"/>
      <c r="Q42" s="509"/>
      <c r="R42" s="545"/>
      <c r="S42" s="552"/>
      <c r="T42" s="558"/>
      <c r="V42" s="170"/>
      <c r="W42" s="187"/>
      <c r="X42" s="187"/>
      <c r="Y42" s="231"/>
      <c r="Z42" s="245"/>
    </row>
    <row r="43" spans="1:28" ht="18.600000000000001" customHeight="1">
      <c r="A43" s="528"/>
      <c r="B43" s="42" t="str">
        <f t="shared" si="0"/>
        <v/>
      </c>
      <c r="C43" s="483"/>
      <c r="D43" s="530"/>
      <c r="E43" s="530"/>
      <c r="F43" s="530"/>
      <c r="G43" s="530"/>
      <c r="H43" s="490"/>
      <c r="I43" s="494"/>
      <c r="J43" s="497"/>
      <c r="K43" s="500"/>
      <c r="L43" s="500"/>
      <c r="M43" s="500"/>
      <c r="N43" s="500"/>
      <c r="O43" s="503"/>
      <c r="P43" s="506"/>
      <c r="Q43" s="509"/>
      <c r="R43" s="545"/>
      <c r="S43" s="552"/>
      <c r="T43" s="558"/>
      <c r="V43" s="170"/>
      <c r="W43" s="190" t="s">
        <v>57</v>
      </c>
      <c r="X43" s="211"/>
      <c r="Y43" s="227" t="s">
        <v>4</v>
      </c>
      <c r="Z43" s="239" t="s">
        <v>41</v>
      </c>
      <c r="AA43" s="249">
        <f>R84</f>
        <v>0</v>
      </c>
      <c r="AB43" s="264" t="s">
        <v>49</v>
      </c>
    </row>
    <row r="44" spans="1:28" ht="18.600000000000001" customHeight="1">
      <c r="A44" s="528"/>
      <c r="B44" s="42" t="str">
        <f t="shared" si="0"/>
        <v/>
      </c>
      <c r="C44" s="483"/>
      <c r="D44" s="530"/>
      <c r="E44" s="530"/>
      <c r="F44" s="530"/>
      <c r="G44" s="530"/>
      <c r="H44" s="490"/>
      <c r="I44" s="494"/>
      <c r="J44" s="497"/>
      <c r="K44" s="500"/>
      <c r="L44" s="500"/>
      <c r="M44" s="500"/>
      <c r="N44" s="500"/>
      <c r="O44" s="503"/>
      <c r="P44" s="506"/>
      <c r="Q44" s="509"/>
      <c r="R44" s="545"/>
      <c r="S44" s="552"/>
      <c r="T44" s="558"/>
      <c r="V44" s="170"/>
      <c r="W44" s="191"/>
      <c r="X44" s="212"/>
      <c r="Y44" s="223" t="s">
        <v>36</v>
      </c>
      <c r="Z44" s="241" t="s">
        <v>67</v>
      </c>
      <c r="AA44" s="251">
        <f>S84</f>
        <v>0</v>
      </c>
      <c r="AB44" s="262"/>
    </row>
    <row r="45" spans="1:28" ht="18.600000000000001" customHeight="1">
      <c r="A45" s="528"/>
      <c r="B45" s="42" t="str">
        <f t="shared" si="0"/>
        <v/>
      </c>
      <c r="C45" s="483"/>
      <c r="D45" s="530"/>
      <c r="E45" s="530"/>
      <c r="F45" s="530"/>
      <c r="G45" s="530"/>
      <c r="H45" s="490"/>
      <c r="I45" s="494"/>
      <c r="J45" s="497"/>
      <c r="K45" s="500"/>
      <c r="L45" s="500"/>
      <c r="M45" s="500"/>
      <c r="N45" s="500"/>
      <c r="O45" s="503"/>
      <c r="P45" s="506"/>
      <c r="Q45" s="509"/>
      <c r="R45" s="545"/>
      <c r="S45" s="552"/>
      <c r="T45" s="558"/>
      <c r="V45" s="170"/>
      <c r="W45" s="192"/>
      <c r="X45" s="192"/>
      <c r="Y45" s="233"/>
      <c r="Z45" s="246"/>
    </row>
    <row r="46" spans="1:28" ht="18.600000000000001" customHeight="1">
      <c r="A46" s="528"/>
      <c r="B46" s="42" t="str">
        <f t="shared" si="0"/>
        <v/>
      </c>
      <c r="C46" s="483"/>
      <c r="D46" s="530"/>
      <c r="E46" s="530"/>
      <c r="F46" s="530"/>
      <c r="G46" s="530"/>
      <c r="H46" s="490"/>
      <c r="I46" s="494"/>
      <c r="J46" s="497"/>
      <c r="K46" s="500"/>
      <c r="L46" s="500"/>
      <c r="M46" s="500"/>
      <c r="N46" s="500"/>
      <c r="O46" s="503"/>
      <c r="P46" s="506"/>
      <c r="Q46" s="509"/>
      <c r="R46" s="545"/>
      <c r="S46" s="552"/>
      <c r="T46" s="558"/>
      <c r="V46" s="170"/>
      <c r="W46" s="193"/>
      <c r="X46" s="193"/>
      <c r="Y46" s="234" t="s">
        <v>53</v>
      </c>
      <c r="Z46" s="247" t="s">
        <v>81</v>
      </c>
      <c r="AA46" s="254">
        <f>T84</f>
        <v>0</v>
      </c>
      <c r="AB46" s="265" t="s">
        <v>58</v>
      </c>
    </row>
    <row r="47" spans="1:28" ht="18.600000000000001" customHeight="1">
      <c r="A47" s="528"/>
      <c r="B47" s="42" t="str">
        <f t="shared" si="0"/>
        <v/>
      </c>
      <c r="C47" s="483"/>
      <c r="D47" s="530"/>
      <c r="E47" s="530"/>
      <c r="F47" s="530"/>
      <c r="G47" s="530"/>
      <c r="H47" s="490"/>
      <c r="I47" s="494"/>
      <c r="J47" s="497"/>
      <c r="K47" s="500"/>
      <c r="L47" s="500"/>
      <c r="M47" s="500"/>
      <c r="N47" s="500"/>
      <c r="O47" s="503"/>
      <c r="P47" s="506"/>
      <c r="Q47" s="509"/>
      <c r="R47" s="545"/>
      <c r="S47" s="552"/>
      <c r="T47" s="558"/>
      <c r="W47" s="194" t="str">
        <f>A1&amp;"年"&amp;E1&amp;"月"</f>
        <v>2025年7月</v>
      </c>
      <c r="X47" s="194"/>
      <c r="Y47" s="194"/>
      <c r="Z47" s="246"/>
      <c r="AB47" s="266"/>
    </row>
    <row r="48" spans="1:28" ht="18.600000000000001" customHeight="1">
      <c r="A48" s="528"/>
      <c r="B48" s="42" t="str">
        <f t="shared" si="0"/>
        <v/>
      </c>
      <c r="C48" s="483"/>
      <c r="D48" s="530"/>
      <c r="E48" s="530"/>
      <c r="F48" s="530"/>
      <c r="G48" s="530"/>
      <c r="H48" s="490"/>
      <c r="I48" s="494"/>
      <c r="J48" s="497"/>
      <c r="K48" s="500"/>
      <c r="L48" s="500"/>
      <c r="M48" s="500"/>
      <c r="N48" s="500"/>
      <c r="O48" s="503"/>
      <c r="P48" s="506"/>
      <c r="Q48" s="509"/>
      <c r="R48" s="545"/>
      <c r="S48" s="552"/>
      <c r="T48" s="558"/>
      <c r="W48" s="195" t="s">
        <v>58</v>
      </c>
      <c r="X48" s="195" t="s">
        <v>193</v>
      </c>
      <c r="Y48" s="235"/>
      <c r="Z48" s="246"/>
      <c r="AB48" s="266"/>
    </row>
    <row r="49" spans="1:28" ht="18.600000000000001" customHeight="1">
      <c r="A49" s="528"/>
      <c r="B49" s="42" t="str">
        <f t="shared" si="0"/>
        <v/>
      </c>
      <c r="C49" s="483"/>
      <c r="D49" s="530"/>
      <c r="E49" s="530"/>
      <c r="F49" s="530"/>
      <c r="G49" s="530"/>
      <c r="H49" s="490"/>
      <c r="I49" s="494"/>
      <c r="J49" s="497"/>
      <c r="K49" s="500"/>
      <c r="L49" s="500"/>
      <c r="M49" s="500"/>
      <c r="N49" s="500"/>
      <c r="O49" s="503"/>
      <c r="P49" s="506"/>
      <c r="Q49" s="509"/>
      <c r="R49" s="545"/>
      <c r="S49" s="552"/>
      <c r="T49" s="558"/>
      <c r="W49" s="195">
        <v>1</v>
      </c>
      <c r="X49" s="213">
        <f t="shared" ref="X49:X79" si="1">WEEKDAY($A$1&amp;"/"&amp;$E$1&amp;"/"&amp;W49)</f>
        <v>3</v>
      </c>
      <c r="Y49" s="236"/>
      <c r="Z49" s="246"/>
      <c r="AB49" s="266"/>
    </row>
    <row r="50" spans="1:28" ht="18.600000000000001" customHeight="1">
      <c r="A50" s="528"/>
      <c r="B50" s="42" t="str">
        <f t="shared" si="0"/>
        <v/>
      </c>
      <c r="C50" s="483"/>
      <c r="D50" s="530"/>
      <c r="E50" s="530"/>
      <c r="F50" s="530"/>
      <c r="G50" s="530"/>
      <c r="H50" s="490"/>
      <c r="I50" s="494"/>
      <c r="J50" s="497"/>
      <c r="K50" s="500"/>
      <c r="L50" s="500"/>
      <c r="M50" s="500"/>
      <c r="N50" s="500"/>
      <c r="O50" s="503"/>
      <c r="P50" s="506"/>
      <c r="Q50" s="509"/>
      <c r="R50" s="545"/>
      <c r="S50" s="552"/>
      <c r="T50" s="558"/>
      <c r="W50" s="195">
        <v>2</v>
      </c>
      <c r="X50" s="213">
        <f t="shared" si="1"/>
        <v>4</v>
      </c>
      <c r="Y50" s="235"/>
      <c r="Z50" s="246"/>
      <c r="AB50" s="266"/>
    </row>
    <row r="51" spans="1:28" ht="18.600000000000001" customHeight="1">
      <c r="A51" s="528"/>
      <c r="B51" s="42" t="str">
        <f t="shared" si="0"/>
        <v/>
      </c>
      <c r="C51" s="483"/>
      <c r="D51" s="530"/>
      <c r="E51" s="530"/>
      <c r="F51" s="530"/>
      <c r="G51" s="530"/>
      <c r="H51" s="490"/>
      <c r="I51" s="494"/>
      <c r="J51" s="497"/>
      <c r="K51" s="500"/>
      <c r="L51" s="500"/>
      <c r="M51" s="500"/>
      <c r="N51" s="500"/>
      <c r="O51" s="503"/>
      <c r="P51" s="506"/>
      <c r="Q51" s="509"/>
      <c r="R51" s="545"/>
      <c r="S51" s="552"/>
      <c r="T51" s="558"/>
      <c r="W51" s="195">
        <v>3</v>
      </c>
      <c r="X51" s="213">
        <f t="shared" si="1"/>
        <v>5</v>
      </c>
      <c r="Y51" s="235"/>
      <c r="Z51" s="246"/>
      <c r="AB51" s="266"/>
    </row>
    <row r="52" spans="1:28" ht="18.600000000000001" customHeight="1">
      <c r="A52" s="528"/>
      <c r="B52" s="42" t="str">
        <f t="shared" si="0"/>
        <v/>
      </c>
      <c r="C52" s="483"/>
      <c r="D52" s="530"/>
      <c r="E52" s="530"/>
      <c r="F52" s="530"/>
      <c r="G52" s="530"/>
      <c r="H52" s="490"/>
      <c r="I52" s="494"/>
      <c r="J52" s="497"/>
      <c r="K52" s="500"/>
      <c r="L52" s="500"/>
      <c r="M52" s="500"/>
      <c r="N52" s="500"/>
      <c r="O52" s="503"/>
      <c r="P52" s="506"/>
      <c r="Q52" s="509"/>
      <c r="R52" s="545"/>
      <c r="S52" s="552"/>
      <c r="T52" s="558"/>
      <c r="W52" s="195">
        <v>4</v>
      </c>
      <c r="X52" s="213">
        <f t="shared" si="1"/>
        <v>6</v>
      </c>
      <c r="Y52" s="235"/>
      <c r="Z52" s="246"/>
      <c r="AB52" s="266"/>
    </row>
    <row r="53" spans="1:28" ht="18.600000000000001" customHeight="1">
      <c r="A53" s="528"/>
      <c r="B53" s="42" t="str">
        <f t="shared" si="0"/>
        <v/>
      </c>
      <c r="C53" s="483"/>
      <c r="D53" s="530"/>
      <c r="E53" s="530"/>
      <c r="F53" s="530"/>
      <c r="G53" s="530"/>
      <c r="H53" s="490"/>
      <c r="I53" s="494"/>
      <c r="J53" s="497"/>
      <c r="K53" s="500"/>
      <c r="L53" s="500"/>
      <c r="M53" s="500"/>
      <c r="N53" s="500"/>
      <c r="O53" s="503"/>
      <c r="P53" s="506"/>
      <c r="Q53" s="509"/>
      <c r="R53" s="545"/>
      <c r="S53" s="552"/>
      <c r="T53" s="558"/>
      <c r="W53" s="195">
        <v>5</v>
      </c>
      <c r="X53" s="213">
        <f t="shared" si="1"/>
        <v>7</v>
      </c>
      <c r="Y53" s="235"/>
      <c r="Z53" s="246"/>
      <c r="AB53" s="266"/>
    </row>
    <row r="54" spans="1:28" ht="18.600000000000001" customHeight="1">
      <c r="A54" s="528"/>
      <c r="B54" s="42" t="str">
        <f t="shared" si="0"/>
        <v/>
      </c>
      <c r="C54" s="483"/>
      <c r="D54" s="530"/>
      <c r="E54" s="530"/>
      <c r="F54" s="530"/>
      <c r="G54" s="530"/>
      <c r="H54" s="490"/>
      <c r="I54" s="494"/>
      <c r="J54" s="497"/>
      <c r="K54" s="500"/>
      <c r="L54" s="500"/>
      <c r="M54" s="500"/>
      <c r="N54" s="500"/>
      <c r="O54" s="503"/>
      <c r="P54" s="506"/>
      <c r="Q54" s="509"/>
      <c r="R54" s="545"/>
      <c r="S54" s="552"/>
      <c r="T54" s="558"/>
      <c r="W54" s="195">
        <v>6</v>
      </c>
      <c r="X54" s="213">
        <f t="shared" si="1"/>
        <v>1</v>
      </c>
      <c r="Y54" s="235"/>
      <c r="Z54" s="246"/>
      <c r="AB54" s="266"/>
    </row>
    <row r="55" spans="1:28" ht="18.600000000000001" customHeight="1">
      <c r="A55" s="528"/>
      <c r="B55" s="42" t="str">
        <f t="shared" si="0"/>
        <v/>
      </c>
      <c r="C55" s="483"/>
      <c r="D55" s="530"/>
      <c r="E55" s="530"/>
      <c r="F55" s="530"/>
      <c r="G55" s="530"/>
      <c r="H55" s="490"/>
      <c r="I55" s="494"/>
      <c r="J55" s="497"/>
      <c r="K55" s="500"/>
      <c r="L55" s="500"/>
      <c r="M55" s="500"/>
      <c r="N55" s="500"/>
      <c r="O55" s="503"/>
      <c r="P55" s="506"/>
      <c r="Q55" s="509"/>
      <c r="R55" s="545"/>
      <c r="S55" s="552"/>
      <c r="T55" s="558"/>
      <c r="W55" s="195">
        <v>7</v>
      </c>
      <c r="X55" s="213">
        <f t="shared" si="1"/>
        <v>2</v>
      </c>
      <c r="Y55" s="235"/>
      <c r="Z55" s="246"/>
      <c r="AB55" s="266"/>
    </row>
    <row r="56" spans="1:28" ht="18.600000000000001" customHeight="1">
      <c r="A56" s="528"/>
      <c r="B56" s="42" t="str">
        <f t="shared" si="0"/>
        <v/>
      </c>
      <c r="C56" s="483"/>
      <c r="D56" s="530"/>
      <c r="E56" s="530"/>
      <c r="F56" s="530"/>
      <c r="G56" s="530"/>
      <c r="H56" s="490"/>
      <c r="I56" s="494"/>
      <c r="J56" s="497"/>
      <c r="K56" s="500"/>
      <c r="L56" s="500"/>
      <c r="M56" s="500"/>
      <c r="N56" s="500"/>
      <c r="O56" s="503"/>
      <c r="P56" s="506"/>
      <c r="Q56" s="509"/>
      <c r="R56" s="545"/>
      <c r="S56" s="552"/>
      <c r="T56" s="558"/>
      <c r="W56" s="195">
        <v>8</v>
      </c>
      <c r="X56" s="213">
        <f t="shared" si="1"/>
        <v>3</v>
      </c>
      <c r="Y56" s="235"/>
      <c r="Z56" s="246"/>
      <c r="AB56" s="266"/>
    </row>
    <row r="57" spans="1:28" ht="18.600000000000001" customHeight="1">
      <c r="A57" s="528"/>
      <c r="B57" s="42" t="str">
        <f t="shared" si="0"/>
        <v/>
      </c>
      <c r="C57" s="483"/>
      <c r="D57" s="530"/>
      <c r="E57" s="530"/>
      <c r="F57" s="530"/>
      <c r="G57" s="530"/>
      <c r="H57" s="490"/>
      <c r="I57" s="494"/>
      <c r="J57" s="497"/>
      <c r="K57" s="500"/>
      <c r="L57" s="500"/>
      <c r="M57" s="500"/>
      <c r="N57" s="500"/>
      <c r="O57" s="503"/>
      <c r="P57" s="506"/>
      <c r="Q57" s="509"/>
      <c r="R57" s="545"/>
      <c r="S57" s="552"/>
      <c r="T57" s="558"/>
      <c r="W57" s="195">
        <v>9</v>
      </c>
      <c r="X57" s="213">
        <f t="shared" si="1"/>
        <v>4</v>
      </c>
      <c r="Y57" s="235"/>
      <c r="Z57" s="246"/>
      <c r="AB57" s="266"/>
    </row>
    <row r="58" spans="1:28" ht="18.600000000000001" customHeight="1">
      <c r="A58" s="528"/>
      <c r="B58" s="42" t="str">
        <f t="shared" si="0"/>
        <v/>
      </c>
      <c r="C58" s="483"/>
      <c r="D58" s="530"/>
      <c r="E58" s="530"/>
      <c r="F58" s="530"/>
      <c r="G58" s="530"/>
      <c r="H58" s="490"/>
      <c r="I58" s="494"/>
      <c r="J58" s="497"/>
      <c r="K58" s="500"/>
      <c r="L58" s="500"/>
      <c r="M58" s="500"/>
      <c r="N58" s="500"/>
      <c r="O58" s="503"/>
      <c r="P58" s="506"/>
      <c r="Q58" s="509"/>
      <c r="R58" s="545"/>
      <c r="S58" s="552"/>
      <c r="T58" s="558"/>
      <c r="W58" s="195">
        <v>10</v>
      </c>
      <c r="X58" s="213">
        <f t="shared" si="1"/>
        <v>5</v>
      </c>
      <c r="Y58" s="235"/>
      <c r="Z58" s="246"/>
      <c r="AB58" s="266"/>
    </row>
    <row r="59" spans="1:28" ht="18.600000000000001" customHeight="1">
      <c r="A59" s="528"/>
      <c r="B59" s="42" t="str">
        <f t="shared" si="0"/>
        <v/>
      </c>
      <c r="C59" s="483"/>
      <c r="D59" s="530"/>
      <c r="E59" s="530"/>
      <c r="F59" s="530"/>
      <c r="G59" s="530"/>
      <c r="H59" s="490"/>
      <c r="I59" s="494"/>
      <c r="J59" s="497"/>
      <c r="K59" s="500"/>
      <c r="L59" s="500"/>
      <c r="M59" s="500"/>
      <c r="N59" s="500"/>
      <c r="O59" s="503"/>
      <c r="P59" s="506"/>
      <c r="Q59" s="509"/>
      <c r="R59" s="545"/>
      <c r="S59" s="552"/>
      <c r="T59" s="558"/>
      <c r="W59" s="195">
        <v>11</v>
      </c>
      <c r="X59" s="213">
        <f t="shared" si="1"/>
        <v>6</v>
      </c>
      <c r="Y59" s="235"/>
      <c r="Z59" s="246"/>
      <c r="AB59" s="266"/>
    </row>
    <row r="60" spans="1:28" ht="18.600000000000001" customHeight="1">
      <c r="A60" s="528"/>
      <c r="B60" s="42" t="str">
        <f t="shared" si="0"/>
        <v/>
      </c>
      <c r="C60" s="483"/>
      <c r="D60" s="530"/>
      <c r="E60" s="530"/>
      <c r="F60" s="530"/>
      <c r="G60" s="530"/>
      <c r="H60" s="490"/>
      <c r="I60" s="494"/>
      <c r="J60" s="497"/>
      <c r="K60" s="500"/>
      <c r="L60" s="500"/>
      <c r="M60" s="500"/>
      <c r="N60" s="500"/>
      <c r="O60" s="503"/>
      <c r="P60" s="506"/>
      <c r="Q60" s="509"/>
      <c r="R60" s="545"/>
      <c r="S60" s="552"/>
      <c r="T60" s="558"/>
      <c r="W60" s="195">
        <v>12</v>
      </c>
      <c r="X60" s="213">
        <f t="shared" si="1"/>
        <v>7</v>
      </c>
      <c r="Y60" s="235"/>
      <c r="Z60" s="246"/>
      <c r="AB60" s="266"/>
    </row>
    <row r="61" spans="1:28" ht="18.600000000000001" customHeight="1">
      <c r="A61" s="528"/>
      <c r="B61" s="42" t="str">
        <f t="shared" si="0"/>
        <v/>
      </c>
      <c r="C61" s="483"/>
      <c r="D61" s="530"/>
      <c r="E61" s="530"/>
      <c r="F61" s="530"/>
      <c r="G61" s="530"/>
      <c r="H61" s="490"/>
      <c r="I61" s="494"/>
      <c r="J61" s="497"/>
      <c r="K61" s="500"/>
      <c r="L61" s="500"/>
      <c r="M61" s="500"/>
      <c r="N61" s="500"/>
      <c r="O61" s="503"/>
      <c r="P61" s="506"/>
      <c r="Q61" s="509"/>
      <c r="R61" s="545"/>
      <c r="S61" s="552"/>
      <c r="T61" s="558"/>
      <c r="W61" s="195">
        <v>13</v>
      </c>
      <c r="X61" s="213">
        <f t="shared" si="1"/>
        <v>1</v>
      </c>
      <c r="Y61" s="235"/>
      <c r="Z61" s="246"/>
      <c r="AB61" s="266"/>
    </row>
    <row r="62" spans="1:28" ht="18.600000000000001" customHeight="1">
      <c r="A62" s="528"/>
      <c r="B62" s="42" t="str">
        <f t="shared" si="0"/>
        <v/>
      </c>
      <c r="C62" s="483"/>
      <c r="D62" s="530"/>
      <c r="E62" s="530"/>
      <c r="F62" s="530"/>
      <c r="G62" s="530"/>
      <c r="H62" s="490"/>
      <c r="I62" s="494"/>
      <c r="J62" s="497"/>
      <c r="K62" s="500"/>
      <c r="L62" s="500"/>
      <c r="M62" s="500"/>
      <c r="N62" s="500"/>
      <c r="O62" s="503"/>
      <c r="P62" s="506"/>
      <c r="Q62" s="509"/>
      <c r="R62" s="545"/>
      <c r="S62" s="552"/>
      <c r="T62" s="558"/>
      <c r="W62" s="195">
        <v>14</v>
      </c>
      <c r="X62" s="213">
        <f t="shared" si="1"/>
        <v>2</v>
      </c>
      <c r="Y62" s="235"/>
      <c r="Z62" s="246"/>
      <c r="AB62" s="266"/>
    </row>
    <row r="63" spans="1:28" ht="18.600000000000001" customHeight="1">
      <c r="A63" s="528"/>
      <c r="B63" s="42" t="str">
        <f t="shared" si="0"/>
        <v/>
      </c>
      <c r="C63" s="483"/>
      <c r="D63" s="486"/>
      <c r="E63" s="486"/>
      <c r="F63" s="486"/>
      <c r="G63" s="486"/>
      <c r="H63" s="490"/>
      <c r="I63" s="494"/>
      <c r="J63" s="497"/>
      <c r="K63" s="500"/>
      <c r="L63" s="500"/>
      <c r="M63" s="500"/>
      <c r="N63" s="500"/>
      <c r="O63" s="503"/>
      <c r="P63" s="506"/>
      <c r="Q63" s="509"/>
      <c r="R63" s="545"/>
      <c r="S63" s="552"/>
      <c r="T63" s="558"/>
      <c r="W63" s="195">
        <v>15</v>
      </c>
      <c r="X63" s="213">
        <f t="shared" si="1"/>
        <v>3</v>
      </c>
      <c r="Y63" s="235"/>
      <c r="Z63" s="246"/>
      <c r="AB63" s="266"/>
    </row>
    <row r="64" spans="1:28" ht="18.600000000000001" customHeight="1">
      <c r="A64" s="528"/>
      <c r="B64" s="42" t="str">
        <f t="shared" si="0"/>
        <v/>
      </c>
      <c r="C64" s="483"/>
      <c r="D64" s="486"/>
      <c r="E64" s="486"/>
      <c r="F64" s="486"/>
      <c r="G64" s="486"/>
      <c r="H64" s="490"/>
      <c r="I64" s="494"/>
      <c r="J64" s="497"/>
      <c r="K64" s="500"/>
      <c r="L64" s="500"/>
      <c r="M64" s="500"/>
      <c r="N64" s="500"/>
      <c r="O64" s="503"/>
      <c r="P64" s="506"/>
      <c r="Q64" s="509"/>
      <c r="R64" s="545"/>
      <c r="S64" s="552"/>
      <c r="T64" s="558"/>
      <c r="W64" s="195">
        <v>16</v>
      </c>
      <c r="X64" s="213">
        <f t="shared" si="1"/>
        <v>4</v>
      </c>
      <c r="Y64" s="235"/>
      <c r="Z64" s="246"/>
      <c r="AB64" s="266"/>
    </row>
    <row r="65" spans="1:28" ht="18.600000000000001" customHeight="1">
      <c r="A65" s="528"/>
      <c r="B65" s="42" t="str">
        <f t="shared" si="0"/>
        <v/>
      </c>
      <c r="C65" s="483"/>
      <c r="D65" s="486"/>
      <c r="E65" s="486"/>
      <c r="F65" s="486"/>
      <c r="G65" s="486"/>
      <c r="H65" s="490"/>
      <c r="I65" s="494"/>
      <c r="J65" s="497"/>
      <c r="K65" s="500"/>
      <c r="L65" s="500"/>
      <c r="M65" s="500"/>
      <c r="N65" s="500"/>
      <c r="O65" s="503"/>
      <c r="P65" s="506"/>
      <c r="Q65" s="509"/>
      <c r="R65" s="545"/>
      <c r="S65" s="552"/>
      <c r="T65" s="558"/>
      <c r="W65" s="195">
        <v>17</v>
      </c>
      <c r="X65" s="213">
        <f t="shared" si="1"/>
        <v>5</v>
      </c>
      <c r="Y65" s="235"/>
      <c r="Z65" s="246"/>
      <c r="AB65" s="266"/>
    </row>
    <row r="66" spans="1:28" ht="18.600000000000001" customHeight="1">
      <c r="A66" s="528"/>
      <c r="B66" s="42" t="str">
        <f t="shared" si="0"/>
        <v/>
      </c>
      <c r="C66" s="483"/>
      <c r="D66" s="486"/>
      <c r="E66" s="486"/>
      <c r="F66" s="486"/>
      <c r="G66" s="486"/>
      <c r="H66" s="490"/>
      <c r="I66" s="494"/>
      <c r="J66" s="497"/>
      <c r="K66" s="500"/>
      <c r="L66" s="500"/>
      <c r="M66" s="500"/>
      <c r="N66" s="500"/>
      <c r="O66" s="503"/>
      <c r="P66" s="506"/>
      <c r="Q66" s="509"/>
      <c r="R66" s="545"/>
      <c r="S66" s="552"/>
      <c r="T66" s="558"/>
      <c r="W66" s="195">
        <v>18</v>
      </c>
      <c r="X66" s="213">
        <f t="shared" si="1"/>
        <v>6</v>
      </c>
      <c r="Y66" s="235"/>
      <c r="Z66" s="246"/>
      <c r="AB66" s="266"/>
    </row>
    <row r="67" spans="1:28" ht="18.600000000000001" customHeight="1">
      <c r="A67" s="528"/>
      <c r="B67" s="42" t="str">
        <f t="shared" si="0"/>
        <v/>
      </c>
      <c r="C67" s="483"/>
      <c r="D67" s="486"/>
      <c r="E67" s="486"/>
      <c r="F67" s="486"/>
      <c r="G67" s="486"/>
      <c r="H67" s="490"/>
      <c r="I67" s="494"/>
      <c r="J67" s="497"/>
      <c r="K67" s="500"/>
      <c r="L67" s="500"/>
      <c r="M67" s="500"/>
      <c r="N67" s="500"/>
      <c r="O67" s="503"/>
      <c r="P67" s="506"/>
      <c r="Q67" s="509"/>
      <c r="R67" s="545"/>
      <c r="S67" s="552"/>
      <c r="T67" s="558"/>
      <c r="W67" s="195">
        <v>19</v>
      </c>
      <c r="X67" s="213">
        <f t="shared" si="1"/>
        <v>7</v>
      </c>
      <c r="Y67" s="235"/>
      <c r="Z67" s="246"/>
      <c r="AB67" s="266"/>
    </row>
    <row r="68" spans="1:28" ht="18.600000000000001" customHeight="1">
      <c r="A68" s="528"/>
      <c r="B68" s="42" t="str">
        <f t="shared" si="0"/>
        <v/>
      </c>
      <c r="C68" s="483"/>
      <c r="D68" s="486"/>
      <c r="E68" s="486"/>
      <c r="F68" s="486"/>
      <c r="G68" s="486"/>
      <c r="H68" s="490"/>
      <c r="I68" s="494"/>
      <c r="J68" s="497"/>
      <c r="K68" s="500"/>
      <c r="L68" s="500"/>
      <c r="M68" s="500"/>
      <c r="N68" s="500"/>
      <c r="O68" s="503"/>
      <c r="P68" s="506"/>
      <c r="Q68" s="509"/>
      <c r="R68" s="545"/>
      <c r="S68" s="552"/>
      <c r="T68" s="558"/>
      <c r="W68" s="195">
        <v>20</v>
      </c>
      <c r="X68" s="213">
        <f t="shared" si="1"/>
        <v>1</v>
      </c>
      <c r="Y68" s="235"/>
      <c r="Z68" s="246"/>
      <c r="AB68" s="266"/>
    </row>
    <row r="69" spans="1:28" ht="18.600000000000001" customHeight="1">
      <c r="A69" s="528"/>
      <c r="B69" s="42" t="str">
        <f t="shared" si="0"/>
        <v/>
      </c>
      <c r="C69" s="483"/>
      <c r="D69" s="486"/>
      <c r="E69" s="486"/>
      <c r="F69" s="486"/>
      <c r="G69" s="486"/>
      <c r="H69" s="490"/>
      <c r="I69" s="494"/>
      <c r="J69" s="497"/>
      <c r="K69" s="500"/>
      <c r="L69" s="500"/>
      <c r="M69" s="500"/>
      <c r="N69" s="500"/>
      <c r="O69" s="503"/>
      <c r="P69" s="506"/>
      <c r="Q69" s="509"/>
      <c r="R69" s="545"/>
      <c r="S69" s="552"/>
      <c r="T69" s="558"/>
      <c r="W69" s="195">
        <v>21</v>
      </c>
      <c r="X69" s="213">
        <f t="shared" si="1"/>
        <v>2</v>
      </c>
      <c r="Y69" s="235"/>
      <c r="Z69" s="246"/>
      <c r="AB69" s="266"/>
    </row>
    <row r="70" spans="1:28" ht="18.600000000000001" customHeight="1">
      <c r="A70" s="528"/>
      <c r="B70" s="42" t="str">
        <f t="shared" si="0"/>
        <v/>
      </c>
      <c r="C70" s="483"/>
      <c r="D70" s="486"/>
      <c r="E70" s="486"/>
      <c r="F70" s="486"/>
      <c r="G70" s="486"/>
      <c r="H70" s="490"/>
      <c r="I70" s="494"/>
      <c r="J70" s="497"/>
      <c r="K70" s="500"/>
      <c r="L70" s="500"/>
      <c r="M70" s="500"/>
      <c r="N70" s="500"/>
      <c r="O70" s="503"/>
      <c r="P70" s="506"/>
      <c r="Q70" s="509"/>
      <c r="R70" s="545"/>
      <c r="S70" s="552"/>
      <c r="T70" s="558"/>
      <c r="W70" s="195">
        <v>22</v>
      </c>
      <c r="X70" s="213">
        <f t="shared" si="1"/>
        <v>3</v>
      </c>
      <c r="Y70" s="235"/>
      <c r="Z70" s="246"/>
      <c r="AB70" s="266"/>
    </row>
    <row r="71" spans="1:28" ht="18.600000000000001" customHeight="1">
      <c r="A71" s="528"/>
      <c r="B71" s="42" t="str">
        <f t="shared" si="0"/>
        <v/>
      </c>
      <c r="C71" s="483"/>
      <c r="D71" s="530"/>
      <c r="E71" s="530"/>
      <c r="F71" s="530"/>
      <c r="G71" s="530"/>
      <c r="H71" s="490"/>
      <c r="I71" s="494"/>
      <c r="J71" s="497"/>
      <c r="K71" s="500"/>
      <c r="L71" s="500"/>
      <c r="M71" s="500"/>
      <c r="N71" s="500"/>
      <c r="O71" s="503"/>
      <c r="P71" s="506"/>
      <c r="Q71" s="509"/>
      <c r="R71" s="545"/>
      <c r="S71" s="552"/>
      <c r="T71" s="558"/>
      <c r="W71" s="195">
        <v>23</v>
      </c>
      <c r="X71" s="213">
        <f t="shared" si="1"/>
        <v>4</v>
      </c>
      <c r="Y71" s="235"/>
      <c r="Z71" s="246"/>
      <c r="AB71" s="266"/>
    </row>
    <row r="72" spans="1:28" ht="18.600000000000001" customHeight="1">
      <c r="A72" s="528"/>
      <c r="B72" s="42" t="str">
        <f t="shared" si="0"/>
        <v/>
      </c>
      <c r="C72" s="483"/>
      <c r="D72" s="530"/>
      <c r="E72" s="530"/>
      <c r="F72" s="530"/>
      <c r="G72" s="530"/>
      <c r="H72" s="490"/>
      <c r="I72" s="494"/>
      <c r="J72" s="497"/>
      <c r="K72" s="500"/>
      <c r="L72" s="500"/>
      <c r="M72" s="500"/>
      <c r="N72" s="500"/>
      <c r="O72" s="503"/>
      <c r="P72" s="506"/>
      <c r="Q72" s="509"/>
      <c r="R72" s="545"/>
      <c r="S72" s="552"/>
      <c r="T72" s="558"/>
      <c r="W72" s="195">
        <v>24</v>
      </c>
      <c r="X72" s="213">
        <f t="shared" si="1"/>
        <v>5</v>
      </c>
      <c r="Y72" s="235"/>
      <c r="Z72" s="246"/>
      <c r="AB72" s="266"/>
    </row>
    <row r="73" spans="1:28" ht="18.600000000000001" customHeight="1">
      <c r="A73" s="528"/>
      <c r="B73" s="42" t="str">
        <f t="shared" ref="B73:B83" si="2">IF(A73&lt;&gt;"",WEEKDAY($A$1&amp;"/"&amp;$E$1&amp;"/"&amp;A73),"")</f>
        <v/>
      </c>
      <c r="C73" s="483"/>
      <c r="D73" s="530"/>
      <c r="E73" s="530"/>
      <c r="F73" s="530"/>
      <c r="G73" s="530"/>
      <c r="H73" s="490"/>
      <c r="I73" s="494"/>
      <c r="J73" s="497"/>
      <c r="K73" s="500"/>
      <c r="L73" s="500"/>
      <c r="M73" s="500"/>
      <c r="N73" s="500"/>
      <c r="O73" s="503"/>
      <c r="P73" s="506"/>
      <c r="Q73" s="509"/>
      <c r="R73" s="545"/>
      <c r="S73" s="552"/>
      <c r="T73" s="558"/>
      <c r="W73" s="195">
        <v>25</v>
      </c>
      <c r="X73" s="213">
        <f t="shared" si="1"/>
        <v>6</v>
      </c>
      <c r="Y73" s="235"/>
      <c r="Z73" s="246"/>
      <c r="AB73" s="266"/>
    </row>
    <row r="74" spans="1:28" ht="18.600000000000001" customHeight="1">
      <c r="A74" s="528"/>
      <c r="B74" s="42" t="str">
        <f t="shared" si="2"/>
        <v/>
      </c>
      <c r="C74" s="483"/>
      <c r="D74" s="530"/>
      <c r="E74" s="530"/>
      <c r="F74" s="530"/>
      <c r="G74" s="530"/>
      <c r="H74" s="490"/>
      <c r="I74" s="494"/>
      <c r="J74" s="497"/>
      <c r="K74" s="500"/>
      <c r="L74" s="500"/>
      <c r="M74" s="500"/>
      <c r="N74" s="500"/>
      <c r="O74" s="503"/>
      <c r="P74" s="506"/>
      <c r="Q74" s="509"/>
      <c r="R74" s="545"/>
      <c r="S74" s="552"/>
      <c r="T74" s="558"/>
      <c r="W74" s="195">
        <v>26</v>
      </c>
      <c r="X74" s="213">
        <f t="shared" si="1"/>
        <v>7</v>
      </c>
      <c r="Y74" s="235"/>
      <c r="Z74" s="246"/>
      <c r="AB74" s="266"/>
    </row>
    <row r="75" spans="1:28" ht="18.600000000000001" customHeight="1">
      <c r="A75" s="528"/>
      <c r="B75" s="42" t="str">
        <f t="shared" si="2"/>
        <v/>
      </c>
      <c r="C75" s="483"/>
      <c r="D75" s="530"/>
      <c r="E75" s="530"/>
      <c r="F75" s="530"/>
      <c r="G75" s="530"/>
      <c r="H75" s="490"/>
      <c r="I75" s="494"/>
      <c r="J75" s="497"/>
      <c r="K75" s="500"/>
      <c r="L75" s="500"/>
      <c r="M75" s="500"/>
      <c r="N75" s="500"/>
      <c r="O75" s="503"/>
      <c r="P75" s="506"/>
      <c r="Q75" s="509"/>
      <c r="R75" s="545"/>
      <c r="S75" s="552"/>
      <c r="T75" s="558"/>
      <c r="W75" s="195">
        <v>27</v>
      </c>
      <c r="X75" s="213">
        <f t="shared" si="1"/>
        <v>1</v>
      </c>
      <c r="Y75" s="235"/>
      <c r="Z75" s="246"/>
      <c r="AB75" s="266"/>
    </row>
    <row r="76" spans="1:28" ht="18.600000000000001" customHeight="1">
      <c r="A76" s="528"/>
      <c r="B76" s="42" t="str">
        <f t="shared" si="2"/>
        <v/>
      </c>
      <c r="C76" s="483"/>
      <c r="D76" s="530"/>
      <c r="E76" s="530"/>
      <c r="F76" s="530"/>
      <c r="G76" s="530"/>
      <c r="H76" s="490"/>
      <c r="I76" s="494"/>
      <c r="J76" s="497"/>
      <c r="K76" s="500"/>
      <c r="L76" s="500"/>
      <c r="M76" s="500"/>
      <c r="N76" s="500"/>
      <c r="O76" s="503"/>
      <c r="P76" s="506"/>
      <c r="Q76" s="509"/>
      <c r="R76" s="545"/>
      <c r="S76" s="552"/>
      <c r="T76" s="558"/>
      <c r="W76" s="195">
        <v>28</v>
      </c>
      <c r="X76" s="213">
        <f t="shared" si="1"/>
        <v>2</v>
      </c>
      <c r="Y76" s="235"/>
      <c r="Z76" s="246"/>
      <c r="AB76" s="266"/>
    </row>
    <row r="77" spans="1:28" ht="18.600000000000001" customHeight="1">
      <c r="A77" s="528"/>
      <c r="B77" s="42" t="str">
        <f t="shared" si="2"/>
        <v/>
      </c>
      <c r="C77" s="483"/>
      <c r="D77" s="530"/>
      <c r="E77" s="530"/>
      <c r="F77" s="530"/>
      <c r="G77" s="530"/>
      <c r="H77" s="490"/>
      <c r="I77" s="494"/>
      <c r="J77" s="497"/>
      <c r="K77" s="500"/>
      <c r="L77" s="500"/>
      <c r="M77" s="500"/>
      <c r="N77" s="500"/>
      <c r="O77" s="503"/>
      <c r="P77" s="506"/>
      <c r="Q77" s="509"/>
      <c r="R77" s="545"/>
      <c r="S77" s="552"/>
      <c r="T77" s="558"/>
      <c r="W77" s="195">
        <v>29</v>
      </c>
      <c r="X77" s="213">
        <f t="shared" si="1"/>
        <v>3</v>
      </c>
      <c r="Y77" s="235"/>
      <c r="Z77" s="246"/>
      <c r="AB77" s="266"/>
    </row>
    <row r="78" spans="1:28" ht="18.600000000000001" customHeight="1">
      <c r="A78" s="528"/>
      <c r="B78" s="42" t="str">
        <f t="shared" si="2"/>
        <v/>
      </c>
      <c r="C78" s="483"/>
      <c r="D78" s="530"/>
      <c r="E78" s="530"/>
      <c r="F78" s="530"/>
      <c r="G78" s="530"/>
      <c r="H78" s="490"/>
      <c r="I78" s="494"/>
      <c r="J78" s="497"/>
      <c r="K78" s="500"/>
      <c r="L78" s="500"/>
      <c r="M78" s="500"/>
      <c r="N78" s="500"/>
      <c r="O78" s="503"/>
      <c r="P78" s="506"/>
      <c r="Q78" s="509"/>
      <c r="R78" s="545"/>
      <c r="S78" s="552"/>
      <c r="T78" s="558"/>
      <c r="W78" s="195">
        <v>30</v>
      </c>
      <c r="X78" s="213">
        <f t="shared" si="1"/>
        <v>4</v>
      </c>
      <c r="Y78" s="235"/>
      <c r="Z78" s="246"/>
      <c r="AB78" s="266"/>
    </row>
    <row r="79" spans="1:28" ht="18.600000000000001" customHeight="1">
      <c r="A79" s="528"/>
      <c r="B79" s="42" t="str">
        <f t="shared" si="2"/>
        <v/>
      </c>
      <c r="C79" s="483"/>
      <c r="D79" s="530"/>
      <c r="E79" s="530"/>
      <c r="F79" s="530"/>
      <c r="G79" s="530"/>
      <c r="H79" s="490"/>
      <c r="I79" s="494"/>
      <c r="J79" s="497"/>
      <c r="K79" s="500"/>
      <c r="L79" s="500"/>
      <c r="M79" s="500"/>
      <c r="N79" s="500"/>
      <c r="O79" s="503"/>
      <c r="P79" s="506"/>
      <c r="Q79" s="509"/>
      <c r="R79" s="545"/>
      <c r="S79" s="552"/>
      <c r="T79" s="558"/>
      <c r="W79" s="195">
        <v>31</v>
      </c>
      <c r="X79" s="213">
        <f t="shared" si="1"/>
        <v>5</v>
      </c>
      <c r="Y79" s="235"/>
      <c r="Z79" s="246"/>
      <c r="AB79" s="266"/>
    </row>
    <row r="80" spans="1:28" ht="18.600000000000001" customHeight="1">
      <c r="A80" s="528"/>
      <c r="B80" s="42" t="str">
        <f t="shared" si="2"/>
        <v/>
      </c>
      <c r="C80" s="483"/>
      <c r="D80" s="530"/>
      <c r="E80" s="530"/>
      <c r="F80" s="530"/>
      <c r="G80" s="530"/>
      <c r="H80" s="490"/>
      <c r="I80" s="494"/>
      <c r="J80" s="497"/>
      <c r="K80" s="500"/>
      <c r="L80" s="500"/>
      <c r="M80" s="500"/>
      <c r="N80" s="500"/>
      <c r="O80" s="503"/>
      <c r="P80" s="506"/>
      <c r="Q80" s="509"/>
      <c r="R80" s="545"/>
      <c r="S80" s="552"/>
      <c r="T80" s="558"/>
      <c r="W80" s="193"/>
      <c r="X80" s="193"/>
      <c r="Y80" s="235"/>
      <c r="Z80" s="246"/>
      <c r="AB80" s="266"/>
    </row>
    <row r="81" spans="1:28" ht="18.600000000000001" customHeight="1">
      <c r="A81" s="528"/>
      <c r="B81" s="42" t="str">
        <f t="shared" si="2"/>
        <v/>
      </c>
      <c r="C81" s="483"/>
      <c r="D81" s="530"/>
      <c r="E81" s="530"/>
      <c r="F81" s="530"/>
      <c r="G81" s="530"/>
      <c r="H81" s="490"/>
      <c r="I81" s="494"/>
      <c r="J81" s="497"/>
      <c r="K81" s="500"/>
      <c r="L81" s="500"/>
      <c r="M81" s="500"/>
      <c r="N81" s="500"/>
      <c r="O81" s="503"/>
      <c r="P81" s="506"/>
      <c r="Q81" s="509"/>
      <c r="R81" s="545"/>
      <c r="S81" s="552"/>
      <c r="T81" s="558"/>
      <c r="W81" s="193"/>
      <c r="X81" s="193"/>
      <c r="Y81" s="235"/>
      <c r="Z81" s="246"/>
      <c r="AB81" s="266"/>
    </row>
    <row r="82" spans="1:28" ht="18.600000000000001" customHeight="1">
      <c r="A82" s="528"/>
      <c r="B82" s="42" t="str">
        <f t="shared" si="2"/>
        <v/>
      </c>
      <c r="C82" s="483"/>
      <c r="D82" s="486"/>
      <c r="E82" s="486"/>
      <c r="F82" s="486"/>
      <c r="G82" s="486"/>
      <c r="H82" s="490"/>
      <c r="I82" s="494"/>
      <c r="J82" s="497"/>
      <c r="K82" s="500"/>
      <c r="L82" s="500"/>
      <c r="M82" s="500"/>
      <c r="N82" s="500"/>
      <c r="O82" s="503"/>
      <c r="P82" s="506"/>
      <c r="Q82" s="509"/>
      <c r="R82" s="545"/>
      <c r="S82" s="552"/>
      <c r="T82" s="558"/>
      <c r="W82" s="193"/>
      <c r="X82" s="193"/>
      <c r="Y82" s="235"/>
      <c r="Z82" s="246"/>
      <c r="AB82" s="266"/>
    </row>
    <row r="83" spans="1:28" ht="18.600000000000001" customHeight="1">
      <c r="A83" s="529"/>
      <c r="B83" s="43" t="str">
        <f t="shared" si="2"/>
        <v/>
      </c>
      <c r="C83" s="484"/>
      <c r="D83" s="531"/>
      <c r="E83" s="531"/>
      <c r="F83" s="531"/>
      <c r="G83" s="531"/>
      <c r="H83" s="492"/>
      <c r="I83" s="496"/>
      <c r="J83" s="499"/>
      <c r="K83" s="502"/>
      <c r="L83" s="502"/>
      <c r="M83" s="502"/>
      <c r="N83" s="502"/>
      <c r="O83" s="504"/>
      <c r="P83" s="507"/>
      <c r="Q83" s="510"/>
      <c r="R83" s="546"/>
      <c r="S83" s="553"/>
      <c r="T83" s="559"/>
      <c r="W83" s="193"/>
      <c r="X83" s="193"/>
      <c r="Y83" s="235"/>
      <c r="Z83" s="246"/>
      <c r="AB83" s="266"/>
    </row>
    <row r="84" spans="1:28" ht="18.600000000000001" customHeight="1">
      <c r="A84" s="34" t="s">
        <v>105</v>
      </c>
      <c r="B84" s="44"/>
      <c r="C84" s="44"/>
      <c r="D84" s="44"/>
      <c r="E84" s="44"/>
      <c r="F84" s="44"/>
      <c r="G84" s="70"/>
      <c r="H84" s="83">
        <f>COUNTA(H9:H83)</f>
        <v>0</v>
      </c>
      <c r="I84" s="95">
        <f>COUNTA(I9:I83)</f>
        <v>0</v>
      </c>
      <c r="J84" s="104">
        <f t="shared" ref="J84:S84" si="3">SUM(J9:J83)</f>
        <v>0</v>
      </c>
      <c r="K84" s="83">
        <f t="shared" si="3"/>
        <v>0</v>
      </c>
      <c r="L84" s="83">
        <f t="shared" si="3"/>
        <v>0</v>
      </c>
      <c r="M84" s="83">
        <f t="shared" si="3"/>
        <v>0</v>
      </c>
      <c r="N84" s="83">
        <f t="shared" si="3"/>
        <v>0</v>
      </c>
      <c r="O84" s="83">
        <f t="shared" si="3"/>
        <v>0</v>
      </c>
      <c r="P84" s="83">
        <f t="shared" si="3"/>
        <v>0</v>
      </c>
      <c r="Q84" s="83">
        <f t="shared" si="3"/>
        <v>0</v>
      </c>
      <c r="R84" s="83">
        <f t="shared" si="3"/>
        <v>0</v>
      </c>
      <c r="S84" s="83">
        <f t="shared" si="3"/>
        <v>0</v>
      </c>
      <c r="T84" s="104">
        <f>COUNTA(T9:T83)</f>
        <v>0</v>
      </c>
      <c r="W84" s="193"/>
      <c r="X84" s="193"/>
      <c r="Y84" s="235"/>
      <c r="Z84" s="246"/>
      <c r="AB84" s="266"/>
    </row>
    <row r="85" spans="1:28" ht="18.600000000000001" customHeight="1">
      <c r="A85" s="3"/>
      <c r="B85" s="45"/>
      <c r="C85" s="56"/>
      <c r="D85" s="45"/>
      <c r="E85" s="56"/>
      <c r="F85" s="45"/>
      <c r="G85" s="71"/>
      <c r="H85" s="84" t="str">
        <f>IF(H84=I84,"","※↑「内容」↑「分野」の件数が一致するように入力してください。")</f>
        <v/>
      </c>
      <c r="T85" s="165" t="str">
        <f>IF(T84&gt;31,"↑","")</f>
        <v/>
      </c>
      <c r="W85" s="193"/>
      <c r="X85" s="193"/>
      <c r="Y85" s="235"/>
      <c r="Z85" s="246"/>
      <c r="AB85" s="266"/>
    </row>
    <row r="86" spans="1:28" ht="18.600000000000001" customHeight="1">
      <c r="A86" s="25" t="str">
        <f>IF(B119&lt;&gt;T84,"報告日数（A列）と活動日数（T列）が一致していません。活動日数（T列）は一日に一つだけ【〇】を入力してください。","")</f>
        <v/>
      </c>
      <c r="T86" s="165" t="str">
        <f>IF(T84&gt;31,"活動日数が今月の日数を越えないように訂正してください。","")</f>
        <v/>
      </c>
      <c r="W86" s="193"/>
      <c r="X86" s="193"/>
      <c r="Y86" s="235"/>
      <c r="Z86" s="246"/>
      <c r="AB86" s="266"/>
    </row>
    <row r="87" spans="1:28" ht="18.600000000000001" customHeight="1">
      <c r="W87" s="193"/>
      <c r="X87" s="193"/>
      <c r="Y87" s="235"/>
      <c r="Z87" s="246"/>
      <c r="AB87" s="266"/>
    </row>
    <row r="88" spans="1:28">
      <c r="A88" s="35">
        <f>COUNTIF($A$9:$A$83,1)</f>
        <v>0</v>
      </c>
      <c r="B88" s="35">
        <f t="shared" ref="B88:B118" si="4">COUNTIF(A88,"&gt;=1")</f>
        <v>0</v>
      </c>
    </row>
    <row r="89" spans="1:28">
      <c r="A89" s="35">
        <f>COUNTIF($A$9:$A$83,2)</f>
        <v>0</v>
      </c>
      <c r="B89" s="35">
        <f t="shared" si="4"/>
        <v>0</v>
      </c>
    </row>
    <row r="90" spans="1:28">
      <c r="A90" s="35">
        <f>COUNTIF($A$9:$A$83,3)</f>
        <v>0</v>
      </c>
      <c r="B90" s="35">
        <f t="shared" si="4"/>
        <v>0</v>
      </c>
    </row>
    <row r="91" spans="1:28">
      <c r="A91" s="35">
        <f>COUNTIF($A$9:$A$83,4)</f>
        <v>0</v>
      </c>
      <c r="B91" s="35">
        <f t="shared" si="4"/>
        <v>0</v>
      </c>
    </row>
    <row r="92" spans="1:28">
      <c r="A92" s="35">
        <f>COUNTIF($A$9:$A$83,5)</f>
        <v>0</v>
      </c>
      <c r="B92" s="35">
        <f t="shared" si="4"/>
        <v>0</v>
      </c>
    </row>
    <row r="93" spans="1:28">
      <c r="A93" s="35">
        <f>COUNTIF($A$9:$A$83,6)</f>
        <v>0</v>
      </c>
      <c r="B93" s="35">
        <f t="shared" si="4"/>
        <v>0</v>
      </c>
    </row>
    <row r="94" spans="1:28">
      <c r="A94" s="35">
        <f>COUNTIF($A$9:$A$83,7)</f>
        <v>0</v>
      </c>
      <c r="B94" s="35">
        <f t="shared" si="4"/>
        <v>0</v>
      </c>
    </row>
    <row r="95" spans="1:28">
      <c r="A95" s="35">
        <f>COUNTIF($A$9:$A$83,8)</f>
        <v>0</v>
      </c>
      <c r="B95" s="35">
        <f t="shared" si="4"/>
        <v>0</v>
      </c>
    </row>
    <row r="96" spans="1:28">
      <c r="A96" s="35">
        <f>COUNTIF($A$9:$A$83,9)</f>
        <v>0</v>
      </c>
      <c r="B96" s="35">
        <f t="shared" si="4"/>
        <v>0</v>
      </c>
    </row>
    <row r="97" spans="1:2">
      <c r="A97" s="35">
        <f>COUNTIF($A$9:$A$83,10)</f>
        <v>0</v>
      </c>
      <c r="B97" s="35">
        <f t="shared" si="4"/>
        <v>0</v>
      </c>
    </row>
    <row r="98" spans="1:2">
      <c r="A98" s="35">
        <f>COUNTIF($A$9:$A$83,11)</f>
        <v>0</v>
      </c>
      <c r="B98" s="35">
        <f t="shared" si="4"/>
        <v>0</v>
      </c>
    </row>
    <row r="99" spans="1:2">
      <c r="A99" s="35">
        <f>COUNTIF($A$9:$A$83,12)</f>
        <v>0</v>
      </c>
      <c r="B99" s="35">
        <f t="shared" si="4"/>
        <v>0</v>
      </c>
    </row>
    <row r="100" spans="1:2">
      <c r="A100" s="35">
        <f>COUNTIF($A$9:$A$83,13)</f>
        <v>0</v>
      </c>
      <c r="B100" s="35">
        <f t="shared" si="4"/>
        <v>0</v>
      </c>
    </row>
    <row r="101" spans="1:2">
      <c r="A101" s="35">
        <f>COUNTIF($A$9:$A$83,14)</f>
        <v>0</v>
      </c>
      <c r="B101" s="35">
        <f t="shared" si="4"/>
        <v>0</v>
      </c>
    </row>
    <row r="102" spans="1:2">
      <c r="A102" s="35">
        <f>COUNTIF($A$9:$A$83,15)</f>
        <v>0</v>
      </c>
      <c r="B102" s="35">
        <f t="shared" si="4"/>
        <v>0</v>
      </c>
    </row>
    <row r="103" spans="1:2">
      <c r="A103" s="35">
        <f>COUNTIF($A$9:$A$83,16)</f>
        <v>0</v>
      </c>
      <c r="B103" s="35">
        <f t="shared" si="4"/>
        <v>0</v>
      </c>
    </row>
    <row r="104" spans="1:2">
      <c r="A104" s="35">
        <f>COUNTIF($A$9:$A$83,17)</f>
        <v>0</v>
      </c>
      <c r="B104" s="35">
        <f t="shared" si="4"/>
        <v>0</v>
      </c>
    </row>
    <row r="105" spans="1:2">
      <c r="A105" s="35">
        <f>COUNTIF($A$9:$A$83,18)</f>
        <v>0</v>
      </c>
      <c r="B105" s="35">
        <f t="shared" si="4"/>
        <v>0</v>
      </c>
    </row>
    <row r="106" spans="1:2">
      <c r="A106" s="35">
        <f>COUNTIF($A$9:$A$83,19)</f>
        <v>0</v>
      </c>
      <c r="B106" s="35">
        <f t="shared" si="4"/>
        <v>0</v>
      </c>
    </row>
    <row r="107" spans="1:2">
      <c r="A107" s="35">
        <f>COUNTIF($A$9:$A$83,20)</f>
        <v>0</v>
      </c>
      <c r="B107" s="35">
        <f t="shared" si="4"/>
        <v>0</v>
      </c>
    </row>
    <row r="108" spans="1:2">
      <c r="A108" s="35">
        <f>COUNTIF($A$9:$A$83,21)</f>
        <v>0</v>
      </c>
      <c r="B108" s="35">
        <f t="shared" si="4"/>
        <v>0</v>
      </c>
    </row>
    <row r="109" spans="1:2">
      <c r="A109" s="35">
        <f>COUNTIF($A$9:$A$83,22)</f>
        <v>0</v>
      </c>
      <c r="B109" s="35">
        <f t="shared" si="4"/>
        <v>0</v>
      </c>
    </row>
    <row r="110" spans="1:2">
      <c r="A110" s="35">
        <f>COUNTIF($A$9:$A$83,23)</f>
        <v>0</v>
      </c>
      <c r="B110" s="35">
        <f t="shared" si="4"/>
        <v>0</v>
      </c>
    </row>
    <row r="111" spans="1:2">
      <c r="A111" s="35">
        <f>COUNTIF($A$9:$A$83,24)</f>
        <v>0</v>
      </c>
      <c r="B111" s="35">
        <f t="shared" si="4"/>
        <v>0</v>
      </c>
    </row>
    <row r="112" spans="1:2">
      <c r="A112" s="35">
        <f>COUNTIF($A$9:$A$83,25)</f>
        <v>0</v>
      </c>
      <c r="B112" s="35">
        <f t="shared" si="4"/>
        <v>0</v>
      </c>
    </row>
    <row r="113" spans="1:2">
      <c r="A113" s="35">
        <f>COUNTIF($A$9:$A$83,26)</f>
        <v>0</v>
      </c>
      <c r="B113" s="35">
        <f t="shared" si="4"/>
        <v>0</v>
      </c>
    </row>
    <row r="114" spans="1:2">
      <c r="A114" s="35">
        <f>COUNTIF($A$9:$A$83,27)</f>
        <v>0</v>
      </c>
      <c r="B114" s="35">
        <f t="shared" si="4"/>
        <v>0</v>
      </c>
    </row>
    <row r="115" spans="1:2">
      <c r="A115" s="35">
        <f>COUNTIF($A$9:$A$83,28)</f>
        <v>0</v>
      </c>
      <c r="B115" s="35">
        <f t="shared" si="4"/>
        <v>0</v>
      </c>
    </row>
    <row r="116" spans="1:2">
      <c r="A116" s="35">
        <f>COUNTIF($A$9:$A$83,29)</f>
        <v>0</v>
      </c>
      <c r="B116" s="35">
        <f t="shared" si="4"/>
        <v>0</v>
      </c>
    </row>
    <row r="117" spans="1:2">
      <c r="A117" s="35">
        <f>COUNTIF($A$9:$A$83,30)</f>
        <v>0</v>
      </c>
      <c r="B117" s="35">
        <f t="shared" si="4"/>
        <v>0</v>
      </c>
    </row>
    <row r="118" spans="1:2">
      <c r="A118" s="35">
        <f>COUNTIF($A$9:$A$83,31)</f>
        <v>0</v>
      </c>
      <c r="B118" s="35">
        <f t="shared" si="4"/>
        <v>0</v>
      </c>
    </row>
    <row r="119" spans="1:2">
      <c r="B119" s="10">
        <f>SUM(B88:B118)</f>
        <v>0</v>
      </c>
    </row>
  </sheetData>
  <sheetProtection algorithmName="SHA-512" hashValue="rSxyhJmveGEdackULbOMfT2N2KrNV6iajNqPL+SmKM7ZY/alj3ZZh9/Ehy5XALR1cBPXH0gJ4I8wbtnpPfnkDA==" saltValue="AAoNoukjXrfQVzAgDvVdrA==" spinCount="100000" sheet="1" objects="1" scenarios="1"/>
  <mergeCells count="116">
    <mergeCell ref="A1:C1"/>
    <mergeCell ref="N1:O1"/>
    <mergeCell ref="P1:T1"/>
    <mergeCell ref="N2:O2"/>
    <mergeCell ref="P2:T2"/>
    <mergeCell ref="W2:AB2"/>
    <mergeCell ref="H4:I4"/>
    <mergeCell ref="J4:O4"/>
    <mergeCell ref="P4:Q4"/>
    <mergeCell ref="R4:S4"/>
    <mergeCell ref="X5:AB5"/>
    <mergeCell ref="C9:G9"/>
    <mergeCell ref="V9:W9"/>
    <mergeCell ref="C10:G10"/>
    <mergeCell ref="W10:AB10"/>
    <mergeCell ref="C11:G11"/>
    <mergeCell ref="C12:G12"/>
    <mergeCell ref="C13:G13"/>
    <mergeCell ref="C14:G14"/>
    <mergeCell ref="C15:G15"/>
    <mergeCell ref="C16:G16"/>
    <mergeCell ref="C17:G17"/>
    <mergeCell ref="AD17:AI17"/>
    <mergeCell ref="AJ17:AK17"/>
    <mergeCell ref="AL17:AM17"/>
    <mergeCell ref="C18:G18"/>
    <mergeCell ref="C19:G19"/>
    <mergeCell ref="C20:G20"/>
    <mergeCell ref="C21:G21"/>
    <mergeCell ref="C22:G22"/>
    <mergeCell ref="C23:G23"/>
    <mergeCell ref="C24:G24"/>
    <mergeCell ref="C25:G25"/>
    <mergeCell ref="C26:G26"/>
    <mergeCell ref="C27:G27"/>
    <mergeCell ref="C28:G28"/>
    <mergeCell ref="C29:G29"/>
    <mergeCell ref="C30:G30"/>
    <mergeCell ref="C31:G31"/>
    <mergeCell ref="C32:G32"/>
    <mergeCell ref="W32:AB32"/>
    <mergeCell ref="C33:G33"/>
    <mergeCell ref="C34:G34"/>
    <mergeCell ref="C35:G35"/>
    <mergeCell ref="C36:G36"/>
    <mergeCell ref="C37:G37"/>
    <mergeCell ref="C38:G38"/>
    <mergeCell ref="C39:G39"/>
    <mergeCell ref="C40:G40"/>
    <mergeCell ref="C41:G41"/>
    <mergeCell ref="C42:G42"/>
    <mergeCell ref="C43:G43"/>
    <mergeCell ref="C44:G44"/>
    <mergeCell ref="C45:G45"/>
    <mergeCell ref="C46:G46"/>
    <mergeCell ref="C47:G47"/>
    <mergeCell ref="W47:Y47"/>
    <mergeCell ref="C48:G48"/>
    <mergeCell ref="C49:G49"/>
    <mergeCell ref="C50:G50"/>
    <mergeCell ref="C51:G51"/>
    <mergeCell ref="C52:G52"/>
    <mergeCell ref="C53:G53"/>
    <mergeCell ref="C54:G54"/>
    <mergeCell ref="C55:G55"/>
    <mergeCell ref="C56:G56"/>
    <mergeCell ref="C57:G57"/>
    <mergeCell ref="C58:G58"/>
    <mergeCell ref="C59:G59"/>
    <mergeCell ref="C60:G60"/>
    <mergeCell ref="C61:G61"/>
    <mergeCell ref="C62:G62"/>
    <mergeCell ref="C63:G63"/>
    <mergeCell ref="C64:G64"/>
    <mergeCell ref="C65:G65"/>
    <mergeCell ref="C66:G66"/>
    <mergeCell ref="C67:G67"/>
    <mergeCell ref="C68:G68"/>
    <mergeCell ref="C69:G69"/>
    <mergeCell ref="C70:G70"/>
    <mergeCell ref="C71:G71"/>
    <mergeCell ref="C72:G72"/>
    <mergeCell ref="C73:G73"/>
    <mergeCell ref="C74:G74"/>
    <mergeCell ref="C75:G75"/>
    <mergeCell ref="C76:G76"/>
    <mergeCell ref="C77:G77"/>
    <mergeCell ref="C78:G78"/>
    <mergeCell ref="C79:G79"/>
    <mergeCell ref="C80:G80"/>
    <mergeCell ref="C81:G81"/>
    <mergeCell ref="C82:G82"/>
    <mergeCell ref="C83:G83"/>
    <mergeCell ref="A84:G84"/>
    <mergeCell ref="A4:B8"/>
    <mergeCell ref="C4:G8"/>
    <mergeCell ref="T4:T7"/>
    <mergeCell ref="H5:H7"/>
    <mergeCell ref="I5:I7"/>
    <mergeCell ref="J5:J7"/>
    <mergeCell ref="K5:K7"/>
    <mergeCell ref="L5:L7"/>
    <mergeCell ref="M5:M7"/>
    <mergeCell ref="N5:N7"/>
    <mergeCell ref="O5:O7"/>
    <mergeCell ref="P5:P7"/>
    <mergeCell ref="Q5:Q7"/>
    <mergeCell ref="R5:R7"/>
    <mergeCell ref="S5:S7"/>
    <mergeCell ref="Y6:AB7"/>
    <mergeCell ref="X27:X31"/>
    <mergeCell ref="W33:X38"/>
    <mergeCell ref="W40:X41"/>
    <mergeCell ref="W43:X44"/>
    <mergeCell ref="W12:W31"/>
    <mergeCell ref="X12:X26"/>
  </mergeCells>
  <phoneticPr fontId="1"/>
  <conditionalFormatting sqref="T84">
    <cfRule type="cellIs" dxfId="114" priority="11" stopIfTrue="1" operator="greaterThan">
      <formula>31</formula>
    </cfRule>
  </conditionalFormatting>
  <conditionalFormatting sqref="H84">
    <cfRule type="cellIs" dxfId="113" priority="12" stopIfTrue="1" operator="notEqual">
      <formula>$I$84</formula>
    </cfRule>
  </conditionalFormatting>
  <conditionalFormatting sqref="I84">
    <cfRule type="cellIs" dxfId="112" priority="13" stopIfTrue="1" operator="notEqual">
      <formula>$H$84</formula>
    </cfRule>
  </conditionalFormatting>
  <conditionalFormatting sqref="X49:X79">
    <cfRule type="cellIs" dxfId="111" priority="8" operator="between">
      <formula>2</formula>
      <formula>6</formula>
    </cfRule>
    <cfRule type="cellIs" dxfId="110" priority="9" operator="equal">
      <formula>1</formula>
    </cfRule>
    <cfRule type="cellIs" dxfId="109" priority="10" operator="equal">
      <formula>7</formula>
    </cfRule>
  </conditionalFormatting>
  <conditionalFormatting sqref="B9:B83">
    <cfRule type="cellIs" dxfId="108" priority="5" operator="between">
      <formula>2</formula>
      <formula>6</formula>
    </cfRule>
    <cfRule type="cellIs" dxfId="107" priority="6" operator="equal">
      <formula>1</formula>
    </cfRule>
    <cfRule type="cellIs" dxfId="106" priority="7" operator="equal">
      <formula>7</formula>
    </cfRule>
  </conditionalFormatting>
  <conditionalFormatting sqref="A39:A83">
    <cfRule type="expression" dxfId="105" priority="4">
      <formula>A39&lt;&gt;""</formula>
    </cfRule>
  </conditionalFormatting>
  <conditionalFormatting sqref="C39:T83 H9:T38">
    <cfRule type="expression" dxfId="104" priority="3">
      <formula>C9&lt;&gt;""</formula>
    </cfRule>
  </conditionalFormatting>
  <conditionalFormatting sqref="A9:A38">
    <cfRule type="expression" dxfId="103" priority="2">
      <formula>A9&lt;&gt;""</formula>
    </cfRule>
  </conditionalFormatting>
  <conditionalFormatting sqref="C9:G38">
    <cfRule type="expression" dxfId="102" priority="1">
      <formula>C9&lt;&gt;""</formula>
    </cfRule>
  </conditionalFormatting>
  <dataValidations count="8">
    <dataValidation type="whole" allowBlank="1" showDropDown="0" showInputMessage="1" showErrorMessage="1" errorTitle="入力した値が違います！" error="分野別は１６～１９までの値です。_x000a_それ以外は入力できませんのでご確認ください。" sqref="I85">
      <formula1>16</formula1>
      <formula2>19</formula2>
    </dataValidation>
    <dataValidation type="whole" allowBlank="1" showDropDown="0" showInputMessage="1" showErrorMessage="1" sqref="J85:S85 H84:S84 J9:S83">
      <formula1>1</formula1>
      <formula2>100</formula2>
    </dataValidation>
    <dataValidation type="whole" errorStyle="warning" operator="notEqual" allowBlank="1" showDropDown="0" showInputMessage="1" showErrorMessage="1" errorTitle="合計件数が一致しません！" error="内容別合計（１５）と分野別合計（２０）の値が同じになるように、左の表を入力し直してください。" sqref="AA31">
      <formula1>AA26</formula1>
    </dataValidation>
    <dataValidation type="list" allowBlank="1" showDropDown="0" showInputMessage="1" showErrorMessage="1" sqref="A9:A83">
      <formula1>$W$49:$W$79</formula1>
    </dataValidation>
    <dataValidation type="list" allowBlank="1" showDropDown="0" showInputMessage="1" showErrorMessage="1" sqref="I9:I83">
      <formula1>"16,17,18,19"</formula1>
    </dataValidation>
    <dataValidation type="list" allowBlank="1" showDropDown="0" showInputMessage="1" showErrorMessage="1" errorTitle="入力した値が違います！" error="内容別は１～１４までの値です。_x000a_それ以外は入力できませんのでご確認ください。_x000a_" sqref="H9:H83">
      <formula1>"1,2,3,4,5,6,7,8,9,10,11,12,13,14"</formula1>
    </dataValidation>
    <dataValidation type="list" allowBlank="1" showDropDown="0" showInputMessage="1" showErrorMessage="1" sqref="T9:T83">
      <formula1>"○,,"</formula1>
    </dataValidation>
    <dataValidation allowBlank="1" showDropDown="0" showInputMessage="0" showErrorMessage="1" sqref="H3"/>
  </dataValidations>
  <printOptions horizontalCentered="1"/>
  <pageMargins left="0.27559055118110237" right="0.15748031496062992" top="0.59055118110236227" bottom="0.19685039370078741" header="0.59055118110236227" footer="0.19685039370078741"/>
  <pageSetup paperSize="9" scale="60" fitToWidth="1" fitToHeight="1" orientation="landscape" usePrinterDefaults="1" r:id="rId1"/>
  <headerFooter alignWithMargins="0"/>
  <rowBreaks count="1" manualBreakCount="1">
    <brk id="46"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9"/>
  <dimension ref="A1:AQ119"/>
  <sheetViews>
    <sheetView showZeros="0" view="pageBreakPreview" zoomScale="85" zoomScaleNormal="75" zoomScaleSheetLayoutView="85" workbookViewId="0">
      <pane xSplit="2" ySplit="8" topLeftCell="C10" activePane="bottomRight" state="frozen"/>
      <selection pane="topRight"/>
      <selection pane="bottomLeft"/>
      <selection pane="bottomRight" activeCell="P2" sqref="P2:T2"/>
    </sheetView>
  </sheetViews>
  <sheetFormatPr defaultColWidth="9" defaultRowHeight="13.5"/>
  <cols>
    <col min="1" max="2" width="3.5" style="10" customWidth="1"/>
    <col min="3" max="3" width="5.625" style="11" customWidth="1"/>
    <col min="4" max="4" width="4.125" style="10" bestFit="1" customWidth="1"/>
    <col min="5" max="5" width="6.875" style="11" customWidth="1"/>
    <col min="6" max="6" width="8.125" style="10" bestFit="1" customWidth="1"/>
    <col min="7" max="7" width="60" style="10" customWidth="1"/>
    <col min="8" max="20" width="6.125" style="10" customWidth="1"/>
    <col min="21" max="24" width="3.375" style="12" customWidth="1"/>
    <col min="25" max="25" width="16.625" style="13" customWidth="1"/>
    <col min="26" max="26" width="3.375" style="10" customWidth="1"/>
    <col min="27" max="27" width="3.375" style="11" customWidth="1"/>
    <col min="28" max="28" width="3.375" style="13" customWidth="1"/>
    <col min="29" max="29" width="9" style="10"/>
    <col min="30" max="43" width="4.625" style="10" customWidth="1"/>
    <col min="44" max="16384" width="9" style="10"/>
  </cols>
  <sheetData>
    <row r="1" spans="1:43" ht="21" customHeight="1">
      <c r="A1" s="24">
        <f>'4月'!$A$1</f>
        <v>2025</v>
      </c>
      <c r="B1" s="24"/>
      <c r="C1" s="24"/>
      <c r="D1" s="57" t="s">
        <v>109</v>
      </c>
      <c r="E1" s="67">
        <v>8</v>
      </c>
      <c r="F1" s="57" t="s">
        <v>112</v>
      </c>
      <c r="G1" s="68" t="s">
        <v>155</v>
      </c>
      <c r="N1" s="117" t="s">
        <v>43</v>
      </c>
      <c r="O1" s="118"/>
      <c r="P1" s="118">
        <f>総合計!L3</f>
        <v>0</v>
      </c>
      <c r="Q1" s="118"/>
      <c r="R1" s="118"/>
      <c r="S1" s="118"/>
      <c r="T1" s="155"/>
      <c r="W1" s="173" t="s">
        <v>192</v>
      </c>
      <c r="Z1" s="237"/>
      <c r="AA1" s="237"/>
      <c r="AB1" s="237"/>
    </row>
    <row r="2" spans="1:43" ht="21.75" customHeight="1">
      <c r="A2" s="25" t="str">
        <f>IF(B119&lt;&gt;T84,"報告日数（A列）と活動日数（T列）が一致していません。活動日数（T列）は一日に一つだけ【〇】を入力してください。","")</f>
        <v/>
      </c>
      <c r="B2" s="36"/>
      <c r="C2" s="46"/>
      <c r="G2" s="69"/>
      <c r="H2" s="72"/>
      <c r="I2" s="72"/>
      <c r="N2" s="95" t="s">
        <v>85</v>
      </c>
      <c r="O2" s="37"/>
      <c r="P2" s="37">
        <f>総合計!L5</f>
        <v>0</v>
      </c>
      <c r="Q2" s="37"/>
      <c r="R2" s="37"/>
      <c r="S2" s="37"/>
      <c r="T2" s="156"/>
      <c r="W2" s="174">
        <f>総合計!L2</f>
        <v>0</v>
      </c>
      <c r="X2" s="196"/>
      <c r="Y2" s="196"/>
      <c r="Z2" s="196"/>
      <c r="AA2" s="196"/>
      <c r="AB2" s="255"/>
    </row>
    <row r="3" spans="1:43" ht="15" customHeight="1">
      <c r="A3" s="26"/>
      <c r="B3" s="37"/>
      <c r="C3" s="47"/>
      <c r="D3" s="58"/>
      <c r="E3" s="47"/>
      <c r="F3" s="58"/>
      <c r="G3" s="37"/>
      <c r="H3" s="84" t="str">
        <f>IF(H84=I84,"","※↓「内容」↓「分野」の件数が一致するように入力してください。")</f>
        <v/>
      </c>
      <c r="T3" s="157" t="str">
        <f>IF(T84&gt;31,"活動日数が今月の日数を越えないように訂正してください。","")</f>
        <v/>
      </c>
      <c r="V3" s="169"/>
      <c r="Z3" s="532"/>
      <c r="AA3" s="532"/>
      <c r="AB3" s="532"/>
    </row>
    <row r="4" spans="1:43" ht="16.5" customHeight="1">
      <c r="A4" s="27" t="s">
        <v>13</v>
      </c>
      <c r="B4" s="38"/>
      <c r="C4" s="48" t="s">
        <v>70</v>
      </c>
      <c r="D4" s="59"/>
      <c r="E4" s="59"/>
      <c r="F4" s="59"/>
      <c r="G4" s="59"/>
      <c r="H4" s="73" t="s">
        <v>463</v>
      </c>
      <c r="I4" s="85"/>
      <c r="J4" s="96" t="s">
        <v>431</v>
      </c>
      <c r="K4" s="105"/>
      <c r="L4" s="105"/>
      <c r="M4" s="105"/>
      <c r="N4" s="105"/>
      <c r="O4" s="119"/>
      <c r="P4" s="126" t="s">
        <v>48</v>
      </c>
      <c r="Q4" s="133"/>
      <c r="R4" s="540" t="s">
        <v>57</v>
      </c>
      <c r="S4" s="547"/>
      <c r="T4" s="554" t="s">
        <v>93</v>
      </c>
      <c r="V4" s="170"/>
      <c r="W4" s="175" t="s">
        <v>71</v>
      </c>
      <c r="X4" s="197"/>
      <c r="Y4" s="215"/>
      <c r="Z4" s="118"/>
      <c r="AA4" s="248"/>
      <c r="AB4" s="256"/>
    </row>
    <row r="5" spans="1:43" ht="30.75" customHeight="1">
      <c r="A5" s="28"/>
      <c r="B5" s="39"/>
      <c r="C5" s="49"/>
      <c r="D5" s="60"/>
      <c r="E5" s="60"/>
      <c r="F5" s="60"/>
      <c r="G5" s="60"/>
      <c r="H5" s="74" t="s">
        <v>157</v>
      </c>
      <c r="I5" s="86" t="s">
        <v>159</v>
      </c>
      <c r="J5" s="97" t="s">
        <v>12</v>
      </c>
      <c r="K5" s="106" t="s">
        <v>35</v>
      </c>
      <c r="L5" s="106" t="s">
        <v>91</v>
      </c>
      <c r="M5" s="114" t="s">
        <v>55</v>
      </c>
      <c r="N5" s="106" t="s">
        <v>171</v>
      </c>
      <c r="O5" s="120" t="s">
        <v>86</v>
      </c>
      <c r="P5" s="127" t="s">
        <v>89</v>
      </c>
      <c r="Q5" s="134" t="s">
        <v>66</v>
      </c>
      <c r="R5" s="541" t="s">
        <v>84</v>
      </c>
      <c r="S5" s="548" t="s">
        <v>90</v>
      </c>
      <c r="T5" s="555"/>
      <c r="V5" s="170"/>
      <c r="W5" s="167"/>
      <c r="X5" s="198">
        <f>総合計!L3</f>
        <v>0</v>
      </c>
      <c r="Y5" s="198"/>
      <c r="Z5" s="198"/>
      <c r="AA5" s="198"/>
      <c r="AB5" s="257"/>
    </row>
    <row r="6" spans="1:43" ht="18" customHeight="1">
      <c r="A6" s="28"/>
      <c r="B6" s="39"/>
      <c r="C6" s="49"/>
      <c r="D6" s="60"/>
      <c r="E6" s="60"/>
      <c r="F6" s="60"/>
      <c r="G6" s="60"/>
      <c r="H6" s="75"/>
      <c r="I6" s="87"/>
      <c r="J6" s="98"/>
      <c r="K6" s="107"/>
      <c r="L6" s="107"/>
      <c r="M6" s="115"/>
      <c r="N6" s="107"/>
      <c r="O6" s="121"/>
      <c r="P6" s="128"/>
      <c r="Q6" s="135"/>
      <c r="R6" s="542"/>
      <c r="S6" s="549"/>
      <c r="T6" s="556"/>
      <c r="U6" s="166"/>
      <c r="V6" s="170"/>
      <c r="W6" s="176" t="s">
        <v>95</v>
      </c>
      <c r="Y6" s="198">
        <f>総合計!L5</f>
        <v>0</v>
      </c>
      <c r="Z6" s="198"/>
      <c r="AA6" s="198"/>
      <c r="AB6" s="257"/>
    </row>
    <row r="7" spans="1:43" ht="18" customHeight="1">
      <c r="A7" s="28"/>
      <c r="B7" s="39"/>
      <c r="C7" s="49"/>
      <c r="D7" s="60"/>
      <c r="E7" s="60"/>
      <c r="F7" s="60"/>
      <c r="G7" s="60"/>
      <c r="H7" s="75"/>
      <c r="I7" s="87"/>
      <c r="J7" s="98"/>
      <c r="K7" s="107"/>
      <c r="L7" s="107"/>
      <c r="M7" s="115"/>
      <c r="N7" s="107"/>
      <c r="O7" s="121"/>
      <c r="P7" s="128"/>
      <c r="Q7" s="135"/>
      <c r="R7" s="542"/>
      <c r="S7" s="549"/>
      <c r="T7" s="556"/>
      <c r="U7" s="167"/>
      <c r="V7" s="170"/>
      <c r="W7" s="177"/>
      <c r="X7" s="199"/>
      <c r="Y7" s="216"/>
      <c r="Z7" s="216"/>
      <c r="AA7" s="216"/>
      <c r="AB7" s="258"/>
    </row>
    <row r="8" spans="1:43" ht="18" customHeight="1">
      <c r="A8" s="29"/>
      <c r="B8" s="40"/>
      <c r="C8" s="50"/>
      <c r="D8" s="61"/>
      <c r="E8" s="61"/>
      <c r="F8" s="61"/>
      <c r="G8" s="61"/>
      <c r="H8" s="76" t="s">
        <v>74</v>
      </c>
      <c r="I8" s="88" t="s">
        <v>29</v>
      </c>
      <c r="J8" s="99" t="s">
        <v>76</v>
      </c>
      <c r="K8" s="108" t="s">
        <v>78</v>
      </c>
      <c r="L8" s="108" t="s">
        <v>62</v>
      </c>
      <c r="M8" s="108" t="s">
        <v>79</v>
      </c>
      <c r="N8" s="108" t="s">
        <v>69</v>
      </c>
      <c r="O8" s="122" t="s">
        <v>73</v>
      </c>
      <c r="P8" s="129" t="s">
        <v>16</v>
      </c>
      <c r="Q8" s="136" t="s">
        <v>80</v>
      </c>
      <c r="R8" s="543" t="s">
        <v>41</v>
      </c>
      <c r="S8" s="550" t="s">
        <v>67</v>
      </c>
      <c r="T8" s="557" t="s">
        <v>81</v>
      </c>
      <c r="U8" s="167"/>
      <c r="V8" s="170"/>
      <c r="Y8" s="217"/>
      <c r="Z8" s="217"/>
      <c r="AA8" s="217"/>
      <c r="AB8" s="217"/>
      <c r="AD8" s="434" t="s">
        <v>427</v>
      </c>
    </row>
    <row r="9" spans="1:43" ht="18.600000000000001" customHeight="1">
      <c r="A9" s="479"/>
      <c r="B9" s="41" t="str">
        <f t="shared" ref="B9:B72" si="0">IF(A9&lt;&gt;"",WEEKDAY($A$1&amp;"/"&amp;$E$1&amp;"/"&amp;A9),"")</f>
        <v/>
      </c>
      <c r="C9" s="482"/>
      <c r="D9" s="485"/>
      <c r="E9" s="485"/>
      <c r="F9" s="485"/>
      <c r="G9" s="485"/>
      <c r="H9" s="489"/>
      <c r="I9" s="493"/>
      <c r="J9" s="535"/>
      <c r="K9" s="536"/>
      <c r="L9" s="536"/>
      <c r="M9" s="536"/>
      <c r="N9" s="536"/>
      <c r="O9" s="537"/>
      <c r="P9" s="505"/>
      <c r="Q9" s="508"/>
      <c r="R9" s="544"/>
      <c r="S9" s="551"/>
      <c r="T9" s="558"/>
      <c r="U9" s="167"/>
      <c r="V9" s="171">
        <f>A1</f>
        <v>2025</v>
      </c>
      <c r="W9" s="178"/>
      <c r="X9" s="200" t="s">
        <v>169</v>
      </c>
      <c r="Y9" s="218" t="s">
        <v>175</v>
      </c>
      <c r="Z9" s="179"/>
      <c r="AA9" s="179"/>
      <c r="AB9" s="179"/>
      <c r="AD9" s="434" t="s">
        <v>179</v>
      </c>
    </row>
    <row r="10" spans="1:43" ht="18.600000000000001" customHeight="1">
      <c r="A10" s="480"/>
      <c r="B10" s="42" t="str">
        <f t="shared" si="0"/>
        <v/>
      </c>
      <c r="C10" s="483"/>
      <c r="D10" s="486"/>
      <c r="E10" s="486"/>
      <c r="F10" s="486"/>
      <c r="G10" s="486"/>
      <c r="H10" s="490"/>
      <c r="I10" s="494"/>
      <c r="J10" s="497"/>
      <c r="K10" s="500"/>
      <c r="L10" s="500"/>
      <c r="M10" s="500"/>
      <c r="N10" s="500"/>
      <c r="O10" s="503"/>
      <c r="P10" s="506"/>
      <c r="Q10" s="509"/>
      <c r="R10" s="545"/>
      <c r="S10" s="552"/>
      <c r="T10" s="558"/>
      <c r="U10" s="167"/>
      <c r="V10" s="172"/>
      <c r="W10" s="179" t="s">
        <v>151</v>
      </c>
      <c r="X10" s="179"/>
      <c r="Y10" s="179"/>
      <c r="Z10" s="179"/>
      <c r="AA10" s="179"/>
      <c r="AB10" s="179"/>
      <c r="AD10" s="434"/>
    </row>
    <row r="11" spans="1:43" ht="18.600000000000001" customHeight="1">
      <c r="A11" s="480"/>
      <c r="B11" s="42" t="str">
        <f t="shared" si="0"/>
        <v/>
      </c>
      <c r="C11" s="483"/>
      <c r="D11" s="486"/>
      <c r="E11" s="486"/>
      <c r="F11" s="486"/>
      <c r="G11" s="486"/>
      <c r="H11" s="490"/>
      <c r="I11" s="494"/>
      <c r="J11" s="497"/>
      <c r="K11" s="500"/>
      <c r="L11" s="500"/>
      <c r="M11" s="500"/>
      <c r="N11" s="500"/>
      <c r="O11" s="503"/>
      <c r="P11" s="506"/>
      <c r="Q11" s="509"/>
      <c r="R11" s="545"/>
      <c r="S11" s="552"/>
      <c r="T11" s="558"/>
      <c r="U11" s="167"/>
      <c r="V11" s="170"/>
      <c r="W11" s="3"/>
      <c r="X11" s="201"/>
      <c r="Y11" s="201"/>
      <c r="Z11" s="201"/>
      <c r="AA11" s="201"/>
      <c r="AB11" s="201"/>
      <c r="AD11" s="434" t="s">
        <v>464</v>
      </c>
    </row>
    <row r="12" spans="1:43" ht="18.600000000000001" customHeight="1">
      <c r="A12" s="480"/>
      <c r="B12" s="42" t="str">
        <f t="shared" si="0"/>
        <v/>
      </c>
      <c r="C12" s="483"/>
      <c r="D12" s="486"/>
      <c r="E12" s="486"/>
      <c r="F12" s="486"/>
      <c r="G12" s="486"/>
      <c r="H12" s="533"/>
      <c r="I12" s="534"/>
      <c r="J12" s="498"/>
      <c r="K12" s="500"/>
      <c r="L12" s="500"/>
      <c r="M12" s="500"/>
      <c r="N12" s="500"/>
      <c r="O12" s="503"/>
      <c r="P12" s="506"/>
      <c r="Q12" s="509"/>
      <c r="R12" s="545"/>
      <c r="S12" s="552"/>
      <c r="T12" s="558"/>
      <c r="U12" s="167"/>
      <c r="V12" s="170"/>
      <c r="W12" s="180" t="s">
        <v>68</v>
      </c>
      <c r="X12" s="202" t="s">
        <v>50</v>
      </c>
      <c r="Y12" s="219" t="s">
        <v>7</v>
      </c>
      <c r="Z12" s="239" t="s">
        <v>76</v>
      </c>
      <c r="AA12" s="249">
        <f>COUNTIF($H$9:$H$83,1)</f>
        <v>0</v>
      </c>
      <c r="AB12" s="259" t="s">
        <v>6</v>
      </c>
      <c r="AD12" s="523" t="s">
        <v>76</v>
      </c>
      <c r="AE12" s="523" t="s">
        <v>78</v>
      </c>
      <c r="AF12" s="523" t="s">
        <v>62</v>
      </c>
      <c r="AG12" s="523" t="s">
        <v>79</v>
      </c>
      <c r="AH12" s="523" t="s">
        <v>69</v>
      </c>
      <c r="AI12" s="523" t="s">
        <v>73</v>
      </c>
      <c r="AJ12" s="523" t="s">
        <v>16</v>
      </c>
      <c r="AK12" s="523" t="s">
        <v>80</v>
      </c>
      <c r="AL12" s="523" t="s">
        <v>41</v>
      </c>
      <c r="AM12" s="523" t="s">
        <v>67</v>
      </c>
      <c r="AN12" s="523" t="s">
        <v>81</v>
      </c>
      <c r="AO12" s="523" t="s">
        <v>114</v>
      </c>
      <c r="AP12" s="523" t="s">
        <v>115</v>
      </c>
      <c r="AQ12" s="523" t="s">
        <v>116</v>
      </c>
    </row>
    <row r="13" spans="1:43" ht="18.600000000000001" customHeight="1">
      <c r="A13" s="480"/>
      <c r="B13" s="42" t="str">
        <f t="shared" si="0"/>
        <v/>
      </c>
      <c r="C13" s="483"/>
      <c r="D13" s="486"/>
      <c r="E13" s="486"/>
      <c r="F13" s="486"/>
      <c r="G13" s="486"/>
      <c r="H13" s="490"/>
      <c r="I13" s="494"/>
      <c r="J13" s="497"/>
      <c r="K13" s="500"/>
      <c r="L13" s="500"/>
      <c r="M13" s="500"/>
      <c r="N13" s="500"/>
      <c r="O13" s="503"/>
      <c r="P13" s="506"/>
      <c r="Q13" s="509"/>
      <c r="R13" s="545"/>
      <c r="S13" s="552"/>
      <c r="T13" s="558"/>
      <c r="U13" s="167"/>
      <c r="V13" s="170"/>
      <c r="W13" s="181"/>
      <c r="X13" s="203"/>
      <c r="Y13" s="220" t="s">
        <v>9</v>
      </c>
      <c r="Z13" s="240" t="s">
        <v>78</v>
      </c>
      <c r="AA13" s="250">
        <f>COUNTIF($H$9:$H$83,2)</f>
        <v>0</v>
      </c>
      <c r="AB13" s="260"/>
      <c r="AD13" s="35">
        <f>AA12</f>
        <v>0</v>
      </c>
      <c r="AE13" s="35">
        <f>AA13</f>
        <v>0</v>
      </c>
      <c r="AF13" s="35">
        <f>AA14</f>
        <v>0</v>
      </c>
      <c r="AG13" s="35">
        <f>AA15</f>
        <v>0</v>
      </c>
      <c r="AH13" s="35">
        <f>AA16</f>
        <v>0</v>
      </c>
      <c r="AI13" s="35">
        <f>AA17</f>
        <v>0</v>
      </c>
      <c r="AJ13" s="35">
        <f>AA18</f>
        <v>0</v>
      </c>
      <c r="AK13" s="35">
        <f>AA19</f>
        <v>0</v>
      </c>
      <c r="AL13" s="35">
        <f>AA20</f>
        <v>0</v>
      </c>
      <c r="AM13" s="35">
        <f>AA21</f>
        <v>0</v>
      </c>
      <c r="AN13" s="35">
        <f>AA22</f>
        <v>0</v>
      </c>
      <c r="AO13" s="35">
        <f>AA23</f>
        <v>0</v>
      </c>
      <c r="AP13" s="35">
        <f>AA24</f>
        <v>0</v>
      </c>
      <c r="AQ13" s="35">
        <f>AA25</f>
        <v>0</v>
      </c>
    </row>
    <row r="14" spans="1:43" ht="18.600000000000001" customHeight="1">
      <c r="A14" s="480"/>
      <c r="B14" s="42" t="str">
        <f t="shared" si="0"/>
        <v/>
      </c>
      <c r="C14" s="483"/>
      <c r="D14" s="486"/>
      <c r="E14" s="486"/>
      <c r="F14" s="486"/>
      <c r="G14" s="486"/>
      <c r="H14" s="490"/>
      <c r="I14" s="494"/>
      <c r="J14" s="497"/>
      <c r="K14" s="500"/>
      <c r="L14" s="500"/>
      <c r="M14" s="500"/>
      <c r="N14" s="500"/>
      <c r="O14" s="503"/>
      <c r="P14" s="506"/>
      <c r="Q14" s="509"/>
      <c r="R14" s="545"/>
      <c r="S14" s="552"/>
      <c r="T14" s="558"/>
      <c r="U14" s="167"/>
      <c r="V14" s="170"/>
      <c r="W14" s="181"/>
      <c r="X14" s="203"/>
      <c r="Y14" s="220" t="s">
        <v>10</v>
      </c>
      <c r="Z14" s="240" t="s">
        <v>62</v>
      </c>
      <c r="AA14" s="250">
        <f>COUNTIF($H$9:$H$83,3)</f>
        <v>0</v>
      </c>
      <c r="AB14" s="260"/>
      <c r="AD14" s="434" t="s">
        <v>75</v>
      </c>
    </row>
    <row r="15" spans="1:43" ht="18.600000000000001" customHeight="1">
      <c r="A15" s="480"/>
      <c r="B15" s="42" t="str">
        <f t="shared" si="0"/>
        <v/>
      </c>
      <c r="C15" s="483"/>
      <c r="D15" s="486"/>
      <c r="E15" s="486"/>
      <c r="F15" s="486"/>
      <c r="G15" s="486"/>
      <c r="H15" s="490"/>
      <c r="I15" s="494"/>
      <c r="J15" s="497"/>
      <c r="K15" s="500"/>
      <c r="L15" s="500"/>
      <c r="M15" s="500"/>
      <c r="N15" s="500"/>
      <c r="O15" s="503"/>
      <c r="P15" s="506"/>
      <c r="Q15" s="509"/>
      <c r="R15" s="545"/>
      <c r="S15" s="552"/>
      <c r="T15" s="558"/>
      <c r="U15" s="167"/>
      <c r="V15" s="170"/>
      <c r="W15" s="181"/>
      <c r="X15" s="203"/>
      <c r="Y15" s="221" t="s">
        <v>19</v>
      </c>
      <c r="Z15" s="240" t="s">
        <v>79</v>
      </c>
      <c r="AA15" s="250">
        <f>COUNTIF($H$9:$H$83,4)</f>
        <v>0</v>
      </c>
      <c r="AB15" s="260"/>
      <c r="AD15" s="523" t="s">
        <v>120</v>
      </c>
      <c r="AE15" s="523" t="s">
        <v>121</v>
      </c>
      <c r="AF15" s="523" t="s">
        <v>122</v>
      </c>
      <c r="AG15" s="523" t="s">
        <v>124</v>
      </c>
      <c r="AH15" s="525"/>
    </row>
    <row r="16" spans="1:43" ht="18.600000000000001" customHeight="1">
      <c r="A16" s="480"/>
      <c r="B16" s="42" t="str">
        <f t="shared" si="0"/>
        <v/>
      </c>
      <c r="C16" s="483"/>
      <c r="D16" s="486"/>
      <c r="E16" s="486"/>
      <c r="F16" s="486"/>
      <c r="G16" s="488"/>
      <c r="H16" s="490"/>
      <c r="I16" s="494"/>
      <c r="J16" s="497"/>
      <c r="K16" s="500"/>
      <c r="L16" s="500"/>
      <c r="M16" s="500"/>
      <c r="N16" s="500"/>
      <c r="O16" s="503"/>
      <c r="P16" s="506"/>
      <c r="Q16" s="509"/>
      <c r="R16" s="545"/>
      <c r="S16" s="552"/>
      <c r="T16" s="558"/>
      <c r="U16" s="167"/>
      <c r="V16" s="170"/>
      <c r="W16" s="181"/>
      <c r="X16" s="203"/>
      <c r="Y16" s="221" t="s">
        <v>21</v>
      </c>
      <c r="Z16" s="240" t="s">
        <v>69</v>
      </c>
      <c r="AA16" s="250">
        <f>COUNTIF($H$9:$H$83,5)</f>
        <v>0</v>
      </c>
      <c r="AB16" s="260"/>
      <c r="AD16" s="35">
        <f>AA27</f>
        <v>0</v>
      </c>
      <c r="AE16" s="35">
        <f>AA28</f>
        <v>0</v>
      </c>
      <c r="AF16" s="35">
        <f>AA29</f>
        <v>0</v>
      </c>
      <c r="AG16" s="35">
        <f>AA30</f>
        <v>0</v>
      </c>
      <c r="AH16" s="423"/>
    </row>
    <row r="17" spans="1:40" ht="18.600000000000001" customHeight="1">
      <c r="A17" s="480"/>
      <c r="B17" s="42" t="str">
        <f t="shared" si="0"/>
        <v/>
      </c>
      <c r="C17" s="483"/>
      <c r="D17" s="486"/>
      <c r="E17" s="486"/>
      <c r="F17" s="486"/>
      <c r="G17" s="488"/>
      <c r="H17" s="490"/>
      <c r="I17" s="494"/>
      <c r="J17" s="497"/>
      <c r="K17" s="500"/>
      <c r="L17" s="500"/>
      <c r="M17" s="500"/>
      <c r="N17" s="500"/>
      <c r="O17" s="503"/>
      <c r="P17" s="506"/>
      <c r="Q17" s="509"/>
      <c r="R17" s="545"/>
      <c r="S17" s="552"/>
      <c r="T17" s="558"/>
      <c r="U17" s="167"/>
      <c r="V17" s="170"/>
      <c r="W17" s="181"/>
      <c r="X17" s="203"/>
      <c r="Y17" s="222" t="s">
        <v>98</v>
      </c>
      <c r="Z17" s="240" t="s">
        <v>73</v>
      </c>
      <c r="AA17" s="250">
        <f>COUNTIF($H$9:$H$83,6)</f>
        <v>0</v>
      </c>
      <c r="AB17" s="260"/>
      <c r="AD17" s="524" t="s">
        <v>465</v>
      </c>
      <c r="AE17" s="524"/>
      <c r="AF17" s="524"/>
      <c r="AG17" s="524"/>
      <c r="AH17" s="524"/>
      <c r="AI17" s="524"/>
      <c r="AJ17" s="526" t="s">
        <v>48</v>
      </c>
      <c r="AK17" s="526"/>
      <c r="AL17" s="526" t="s">
        <v>428</v>
      </c>
      <c r="AM17" s="526"/>
      <c r="AN17" s="434" t="s">
        <v>227</v>
      </c>
    </row>
    <row r="18" spans="1:40" ht="18.600000000000001" customHeight="1">
      <c r="A18" s="480"/>
      <c r="B18" s="42" t="str">
        <f t="shared" si="0"/>
        <v/>
      </c>
      <c r="C18" s="483"/>
      <c r="D18" s="486"/>
      <c r="E18" s="486"/>
      <c r="F18" s="486"/>
      <c r="G18" s="488"/>
      <c r="H18" s="490"/>
      <c r="I18" s="494"/>
      <c r="J18" s="497"/>
      <c r="K18" s="500"/>
      <c r="L18" s="500"/>
      <c r="M18" s="500"/>
      <c r="N18" s="500"/>
      <c r="O18" s="503"/>
      <c r="P18" s="506"/>
      <c r="Q18" s="509"/>
      <c r="R18" s="545"/>
      <c r="S18" s="552"/>
      <c r="T18" s="558"/>
      <c r="U18" s="167"/>
      <c r="V18" s="170"/>
      <c r="W18" s="181"/>
      <c r="X18" s="203"/>
      <c r="Y18" s="220" t="s">
        <v>2</v>
      </c>
      <c r="Z18" s="240" t="s">
        <v>16</v>
      </c>
      <c r="AA18" s="250">
        <f>COUNTIF($H$9:$H$83,7)</f>
        <v>0</v>
      </c>
      <c r="AB18" s="260"/>
      <c r="AD18" s="523" t="s">
        <v>76</v>
      </c>
      <c r="AE18" s="523" t="s">
        <v>78</v>
      </c>
      <c r="AF18" s="523" t="s">
        <v>62</v>
      </c>
      <c r="AG18" s="523" t="s">
        <v>79</v>
      </c>
      <c r="AH18" s="523" t="s">
        <v>69</v>
      </c>
      <c r="AI18" s="523" t="s">
        <v>73</v>
      </c>
      <c r="AJ18" s="523" t="s">
        <v>16</v>
      </c>
      <c r="AK18" s="523" t="s">
        <v>80</v>
      </c>
      <c r="AL18" s="523" t="s">
        <v>41</v>
      </c>
      <c r="AM18" s="523" t="s">
        <v>67</v>
      </c>
      <c r="AN18" s="523" t="s">
        <v>81</v>
      </c>
    </row>
    <row r="19" spans="1:40" ht="18.600000000000001" customHeight="1">
      <c r="A19" s="480"/>
      <c r="B19" s="42" t="str">
        <f t="shared" si="0"/>
        <v/>
      </c>
      <c r="C19" s="483"/>
      <c r="D19" s="486"/>
      <c r="E19" s="486"/>
      <c r="F19" s="486"/>
      <c r="G19" s="488"/>
      <c r="H19" s="490"/>
      <c r="I19" s="494"/>
      <c r="J19" s="497"/>
      <c r="K19" s="500"/>
      <c r="L19" s="500"/>
      <c r="M19" s="500"/>
      <c r="N19" s="500"/>
      <c r="O19" s="503"/>
      <c r="P19" s="506"/>
      <c r="Q19" s="509"/>
      <c r="R19" s="545"/>
      <c r="S19" s="552"/>
      <c r="T19" s="558"/>
      <c r="U19" s="167"/>
      <c r="V19" s="170"/>
      <c r="W19" s="181"/>
      <c r="X19" s="203"/>
      <c r="Y19" s="220" t="s">
        <v>23</v>
      </c>
      <c r="Z19" s="240" t="s">
        <v>80</v>
      </c>
      <c r="AA19" s="250">
        <f>COUNTIF($H$9:$H$83,8)</f>
        <v>0</v>
      </c>
      <c r="AB19" s="260"/>
      <c r="AD19" s="35">
        <f>AA33</f>
        <v>0</v>
      </c>
      <c r="AE19" s="35">
        <f>AA34</f>
        <v>0</v>
      </c>
      <c r="AF19" s="35">
        <f>AA35</f>
        <v>0</v>
      </c>
      <c r="AG19" s="35">
        <f>AA36</f>
        <v>0</v>
      </c>
      <c r="AH19" s="35">
        <f>AA37</f>
        <v>0</v>
      </c>
      <c r="AI19" s="35">
        <f>AA38</f>
        <v>0</v>
      </c>
      <c r="AJ19" s="35">
        <f>AA40</f>
        <v>0</v>
      </c>
      <c r="AK19" s="35">
        <f>AA41</f>
        <v>0</v>
      </c>
      <c r="AL19" s="35">
        <f>AA43</f>
        <v>0</v>
      </c>
      <c r="AM19" s="35">
        <f>AA44</f>
        <v>0</v>
      </c>
      <c r="AN19" s="35">
        <f>AA46</f>
        <v>0</v>
      </c>
    </row>
    <row r="20" spans="1:40" ht="18.600000000000001" customHeight="1">
      <c r="A20" s="480"/>
      <c r="B20" s="42" t="str">
        <f t="shared" si="0"/>
        <v/>
      </c>
      <c r="C20" s="483"/>
      <c r="D20" s="486"/>
      <c r="E20" s="486"/>
      <c r="F20" s="486"/>
      <c r="G20" s="488"/>
      <c r="H20" s="490"/>
      <c r="I20" s="494"/>
      <c r="J20" s="497"/>
      <c r="K20" s="500"/>
      <c r="L20" s="500"/>
      <c r="M20" s="500"/>
      <c r="N20" s="500"/>
      <c r="O20" s="503"/>
      <c r="P20" s="506"/>
      <c r="Q20" s="509"/>
      <c r="R20" s="545"/>
      <c r="S20" s="552"/>
      <c r="T20" s="558"/>
      <c r="U20" s="167"/>
      <c r="V20" s="170"/>
      <c r="W20" s="181"/>
      <c r="X20" s="203"/>
      <c r="Y20" s="220" t="s">
        <v>15</v>
      </c>
      <c r="Z20" s="240" t="s">
        <v>41</v>
      </c>
      <c r="AA20" s="250">
        <f>COUNTIF($H$9:$H$83,9)</f>
        <v>0</v>
      </c>
      <c r="AB20" s="260"/>
    </row>
    <row r="21" spans="1:40" ht="18.600000000000001" customHeight="1">
      <c r="A21" s="480"/>
      <c r="B21" s="42" t="str">
        <f t="shared" si="0"/>
        <v/>
      </c>
      <c r="C21" s="483"/>
      <c r="D21" s="486"/>
      <c r="E21" s="486"/>
      <c r="F21" s="486"/>
      <c r="G21" s="488"/>
      <c r="H21" s="490"/>
      <c r="I21" s="494"/>
      <c r="J21" s="497"/>
      <c r="K21" s="500"/>
      <c r="L21" s="500"/>
      <c r="M21" s="500"/>
      <c r="N21" s="500"/>
      <c r="O21" s="503"/>
      <c r="P21" s="506"/>
      <c r="Q21" s="509"/>
      <c r="R21" s="545"/>
      <c r="S21" s="552"/>
      <c r="T21" s="558"/>
      <c r="U21" s="167"/>
      <c r="V21" s="170"/>
      <c r="W21" s="181"/>
      <c r="X21" s="203"/>
      <c r="Y21" s="220" t="s">
        <v>24</v>
      </c>
      <c r="Z21" s="240" t="s">
        <v>67</v>
      </c>
      <c r="AA21" s="250">
        <f>COUNTIF($H$9:$H$83,10)</f>
        <v>0</v>
      </c>
      <c r="AB21" s="260"/>
    </row>
    <row r="22" spans="1:40" ht="18.600000000000001" customHeight="1">
      <c r="A22" s="480"/>
      <c r="B22" s="42" t="str">
        <f t="shared" si="0"/>
        <v/>
      </c>
      <c r="C22" s="483"/>
      <c r="D22" s="486"/>
      <c r="E22" s="486"/>
      <c r="F22" s="486"/>
      <c r="G22" s="488"/>
      <c r="H22" s="490"/>
      <c r="I22" s="494"/>
      <c r="J22" s="497"/>
      <c r="K22" s="500"/>
      <c r="L22" s="500"/>
      <c r="M22" s="500"/>
      <c r="N22" s="500"/>
      <c r="O22" s="503"/>
      <c r="P22" s="506"/>
      <c r="Q22" s="509"/>
      <c r="R22" s="545"/>
      <c r="S22" s="552"/>
      <c r="T22" s="558"/>
      <c r="U22" s="167"/>
      <c r="V22" s="170"/>
      <c r="W22" s="181"/>
      <c r="X22" s="203"/>
      <c r="Y22" s="220" t="s">
        <v>26</v>
      </c>
      <c r="Z22" s="240" t="s">
        <v>81</v>
      </c>
      <c r="AA22" s="250">
        <f>COUNTIF($H$9:$H$83,11)</f>
        <v>0</v>
      </c>
      <c r="AB22" s="260"/>
    </row>
    <row r="23" spans="1:40" ht="18.600000000000001" customHeight="1">
      <c r="A23" s="480"/>
      <c r="B23" s="42" t="str">
        <f t="shared" si="0"/>
        <v/>
      </c>
      <c r="C23" s="483"/>
      <c r="D23" s="486"/>
      <c r="E23" s="486"/>
      <c r="F23" s="486"/>
      <c r="G23" s="488"/>
      <c r="H23" s="490"/>
      <c r="I23" s="494"/>
      <c r="J23" s="497"/>
      <c r="K23" s="500"/>
      <c r="L23" s="500"/>
      <c r="M23" s="500"/>
      <c r="N23" s="500"/>
      <c r="O23" s="503"/>
      <c r="P23" s="506"/>
      <c r="Q23" s="509"/>
      <c r="R23" s="545"/>
      <c r="S23" s="552"/>
      <c r="T23" s="558"/>
      <c r="U23" s="167"/>
      <c r="V23" s="170"/>
      <c r="W23" s="181"/>
      <c r="X23" s="203"/>
      <c r="Y23" s="220" t="s">
        <v>31</v>
      </c>
      <c r="Z23" s="240" t="s">
        <v>114</v>
      </c>
      <c r="AA23" s="250">
        <f>COUNTIF($H$9:$H$83,12)</f>
        <v>0</v>
      </c>
      <c r="AB23" s="261"/>
    </row>
    <row r="24" spans="1:40" ht="18.600000000000001" customHeight="1">
      <c r="A24" s="480"/>
      <c r="B24" s="42" t="str">
        <f t="shared" si="0"/>
        <v/>
      </c>
      <c r="C24" s="483"/>
      <c r="D24" s="486"/>
      <c r="E24" s="486"/>
      <c r="F24" s="486"/>
      <c r="G24" s="488"/>
      <c r="H24" s="490"/>
      <c r="I24" s="494"/>
      <c r="J24" s="497"/>
      <c r="K24" s="500"/>
      <c r="L24" s="500"/>
      <c r="M24" s="500"/>
      <c r="N24" s="500"/>
      <c r="O24" s="503"/>
      <c r="P24" s="506"/>
      <c r="Q24" s="509"/>
      <c r="R24" s="545"/>
      <c r="S24" s="552"/>
      <c r="T24" s="558"/>
      <c r="U24" s="167"/>
      <c r="V24" s="170"/>
      <c r="W24" s="181"/>
      <c r="X24" s="203"/>
      <c r="Y24" s="221" t="s">
        <v>34</v>
      </c>
      <c r="Z24" s="240" t="s">
        <v>115</v>
      </c>
      <c r="AA24" s="250">
        <f>COUNTIF($H$9:$H$83,13)</f>
        <v>0</v>
      </c>
      <c r="AB24" s="260"/>
    </row>
    <row r="25" spans="1:40" ht="18.600000000000001" customHeight="1">
      <c r="A25" s="480"/>
      <c r="B25" s="42" t="str">
        <f t="shared" si="0"/>
        <v/>
      </c>
      <c r="C25" s="483"/>
      <c r="D25" s="486"/>
      <c r="E25" s="486"/>
      <c r="F25" s="486"/>
      <c r="G25" s="488"/>
      <c r="H25" s="491"/>
      <c r="I25" s="495"/>
      <c r="J25" s="498"/>
      <c r="K25" s="501"/>
      <c r="L25" s="501"/>
      <c r="M25" s="501"/>
      <c r="N25" s="501"/>
      <c r="O25" s="503"/>
      <c r="P25" s="506"/>
      <c r="Q25" s="509"/>
      <c r="R25" s="545"/>
      <c r="S25" s="552"/>
      <c r="T25" s="558"/>
      <c r="U25" s="167"/>
      <c r="V25" s="170"/>
      <c r="W25" s="181"/>
      <c r="X25" s="203"/>
      <c r="Y25" s="223" t="s">
        <v>38</v>
      </c>
      <c r="Z25" s="241" t="s">
        <v>116</v>
      </c>
      <c r="AA25" s="251">
        <f>COUNTIF($H$9:$H$83,14)</f>
        <v>0</v>
      </c>
      <c r="AB25" s="262"/>
    </row>
    <row r="26" spans="1:40" ht="18.600000000000001" customHeight="1">
      <c r="A26" s="480"/>
      <c r="B26" s="42" t="str">
        <f t="shared" si="0"/>
        <v/>
      </c>
      <c r="C26" s="483"/>
      <c r="D26" s="486"/>
      <c r="E26" s="486"/>
      <c r="F26" s="486"/>
      <c r="G26" s="488"/>
      <c r="H26" s="491"/>
      <c r="I26" s="495"/>
      <c r="J26" s="498"/>
      <c r="K26" s="501"/>
      <c r="L26" s="501"/>
      <c r="M26" s="501"/>
      <c r="N26" s="501"/>
      <c r="O26" s="503"/>
      <c r="P26" s="506"/>
      <c r="Q26" s="509"/>
      <c r="R26" s="545"/>
      <c r="S26" s="552"/>
      <c r="T26" s="558"/>
      <c r="U26" s="167"/>
      <c r="V26" s="170"/>
      <c r="W26" s="181"/>
      <c r="X26" s="204"/>
      <c r="Y26" s="224" t="s">
        <v>39</v>
      </c>
      <c r="Z26" s="242" t="s">
        <v>119</v>
      </c>
      <c r="AA26" s="252">
        <f>SUM(AA12:AA25)</f>
        <v>0</v>
      </c>
      <c r="AB26" s="263"/>
    </row>
    <row r="27" spans="1:40" ht="18.600000000000001" customHeight="1">
      <c r="A27" s="480"/>
      <c r="B27" s="42" t="str">
        <f t="shared" si="0"/>
        <v/>
      </c>
      <c r="C27" s="483"/>
      <c r="D27" s="486"/>
      <c r="E27" s="486"/>
      <c r="F27" s="486"/>
      <c r="G27" s="488"/>
      <c r="H27" s="491"/>
      <c r="I27" s="495"/>
      <c r="J27" s="498"/>
      <c r="K27" s="501"/>
      <c r="L27" s="501"/>
      <c r="M27" s="501"/>
      <c r="N27" s="501"/>
      <c r="O27" s="503"/>
      <c r="P27" s="506"/>
      <c r="Q27" s="509"/>
      <c r="R27" s="545"/>
      <c r="S27" s="552"/>
      <c r="T27" s="558"/>
      <c r="U27" s="167"/>
      <c r="V27" s="170"/>
      <c r="W27" s="181"/>
      <c r="X27" s="203" t="s">
        <v>106</v>
      </c>
      <c r="Y27" s="225" t="s">
        <v>28</v>
      </c>
      <c r="Z27" s="243" t="s">
        <v>120</v>
      </c>
      <c r="AA27" s="249">
        <f>COUNTIF($I$9:$I$83,16)</f>
        <v>0</v>
      </c>
      <c r="AB27" s="259" t="s">
        <v>6</v>
      </c>
    </row>
    <row r="28" spans="1:40" ht="18.600000000000001" customHeight="1">
      <c r="A28" s="480"/>
      <c r="B28" s="42" t="str">
        <f t="shared" si="0"/>
        <v/>
      </c>
      <c r="C28" s="483"/>
      <c r="D28" s="486"/>
      <c r="E28" s="486"/>
      <c r="F28" s="486"/>
      <c r="G28" s="488"/>
      <c r="H28" s="490"/>
      <c r="I28" s="494"/>
      <c r="J28" s="497"/>
      <c r="K28" s="500"/>
      <c r="L28" s="500"/>
      <c r="M28" s="500"/>
      <c r="N28" s="500"/>
      <c r="O28" s="503"/>
      <c r="P28" s="506"/>
      <c r="Q28" s="509"/>
      <c r="R28" s="545"/>
      <c r="S28" s="552"/>
      <c r="T28" s="558"/>
      <c r="U28" s="167"/>
      <c r="V28" s="170"/>
      <c r="W28" s="181"/>
      <c r="X28" s="203"/>
      <c r="Y28" s="226" t="s">
        <v>40</v>
      </c>
      <c r="Z28" s="240" t="s">
        <v>121</v>
      </c>
      <c r="AA28" s="250">
        <f>COUNTIF($I$9:$I$83,17)</f>
        <v>0</v>
      </c>
      <c r="AB28" s="260"/>
    </row>
    <row r="29" spans="1:40" ht="18.600000000000001" customHeight="1">
      <c r="A29" s="480"/>
      <c r="B29" s="42" t="str">
        <f t="shared" si="0"/>
        <v/>
      </c>
      <c r="C29" s="483"/>
      <c r="D29" s="486"/>
      <c r="E29" s="486"/>
      <c r="F29" s="486"/>
      <c r="G29" s="488"/>
      <c r="H29" s="490"/>
      <c r="I29" s="494"/>
      <c r="J29" s="497"/>
      <c r="K29" s="500"/>
      <c r="L29" s="500"/>
      <c r="M29" s="500"/>
      <c r="N29" s="500"/>
      <c r="O29" s="503"/>
      <c r="P29" s="506"/>
      <c r="Q29" s="509"/>
      <c r="R29" s="545"/>
      <c r="S29" s="552"/>
      <c r="T29" s="558"/>
      <c r="U29" s="167"/>
      <c r="V29" s="170"/>
      <c r="W29" s="181"/>
      <c r="X29" s="203"/>
      <c r="Y29" s="226" t="s">
        <v>47</v>
      </c>
      <c r="Z29" s="240" t="s">
        <v>122</v>
      </c>
      <c r="AA29" s="250">
        <f>COUNTIF($I$9:$I$83,18)</f>
        <v>0</v>
      </c>
      <c r="AB29" s="260"/>
    </row>
    <row r="30" spans="1:40" ht="18.600000000000001" customHeight="1">
      <c r="A30" s="480"/>
      <c r="B30" s="42" t="str">
        <f t="shared" si="0"/>
        <v/>
      </c>
      <c r="C30" s="483"/>
      <c r="D30" s="486"/>
      <c r="E30" s="486"/>
      <c r="F30" s="486"/>
      <c r="G30" s="488"/>
      <c r="H30" s="490"/>
      <c r="I30" s="494"/>
      <c r="J30" s="497"/>
      <c r="K30" s="500"/>
      <c r="L30" s="500"/>
      <c r="M30" s="500"/>
      <c r="N30" s="500"/>
      <c r="O30" s="503"/>
      <c r="P30" s="506"/>
      <c r="Q30" s="509"/>
      <c r="R30" s="545"/>
      <c r="S30" s="552"/>
      <c r="T30" s="558"/>
      <c r="U30" s="167"/>
      <c r="V30" s="170"/>
      <c r="W30" s="181"/>
      <c r="X30" s="203"/>
      <c r="Y30" s="223" t="s">
        <v>38</v>
      </c>
      <c r="Z30" s="241" t="s">
        <v>124</v>
      </c>
      <c r="AA30" s="251">
        <f>COUNTIF($I$9:$I$83,19)</f>
        <v>0</v>
      </c>
      <c r="AB30" s="262"/>
    </row>
    <row r="31" spans="1:40" ht="18.600000000000001" customHeight="1">
      <c r="A31" s="480"/>
      <c r="B31" s="42" t="str">
        <f t="shared" si="0"/>
        <v/>
      </c>
      <c r="C31" s="483"/>
      <c r="D31" s="486"/>
      <c r="E31" s="486"/>
      <c r="F31" s="486"/>
      <c r="G31" s="488"/>
      <c r="H31" s="490"/>
      <c r="I31" s="494"/>
      <c r="J31" s="497"/>
      <c r="K31" s="500"/>
      <c r="L31" s="500"/>
      <c r="M31" s="500"/>
      <c r="N31" s="500"/>
      <c r="O31" s="503"/>
      <c r="P31" s="506"/>
      <c r="Q31" s="509"/>
      <c r="R31" s="545"/>
      <c r="S31" s="552"/>
      <c r="T31" s="558"/>
      <c r="U31" s="167"/>
      <c r="V31" s="170"/>
      <c r="W31" s="182"/>
      <c r="X31" s="204"/>
      <c r="Y31" s="224" t="s">
        <v>39</v>
      </c>
      <c r="Z31" s="244" t="s">
        <v>125</v>
      </c>
      <c r="AA31" s="252">
        <f>SUM(AA27:AA30)</f>
        <v>0</v>
      </c>
      <c r="AB31" s="263"/>
    </row>
    <row r="32" spans="1:40" ht="18.600000000000001" customHeight="1">
      <c r="A32" s="480"/>
      <c r="B32" s="42" t="str">
        <f t="shared" si="0"/>
        <v/>
      </c>
      <c r="C32" s="483"/>
      <c r="D32" s="486"/>
      <c r="E32" s="486"/>
      <c r="F32" s="486"/>
      <c r="G32" s="488"/>
      <c r="H32" s="490"/>
      <c r="I32" s="494"/>
      <c r="J32" s="497"/>
      <c r="K32" s="500"/>
      <c r="L32" s="500"/>
      <c r="M32" s="500"/>
      <c r="N32" s="500"/>
      <c r="O32" s="503"/>
      <c r="P32" s="506"/>
      <c r="Q32" s="509"/>
      <c r="R32" s="545"/>
      <c r="S32" s="552"/>
      <c r="T32" s="558"/>
      <c r="U32" s="167"/>
      <c r="V32" s="170"/>
      <c r="W32" s="183" t="s">
        <v>153</v>
      </c>
      <c r="X32" s="205"/>
      <c r="Y32" s="205"/>
      <c r="Z32" s="205"/>
      <c r="AA32" s="205"/>
      <c r="AB32" s="205"/>
    </row>
    <row r="33" spans="1:28" ht="18.600000000000001" customHeight="1">
      <c r="A33" s="480"/>
      <c r="B33" s="42" t="str">
        <f t="shared" si="0"/>
        <v/>
      </c>
      <c r="C33" s="483"/>
      <c r="D33" s="486"/>
      <c r="E33" s="486"/>
      <c r="F33" s="486"/>
      <c r="G33" s="488"/>
      <c r="H33" s="490"/>
      <c r="I33" s="494"/>
      <c r="J33" s="497"/>
      <c r="K33" s="500"/>
      <c r="L33" s="500"/>
      <c r="M33" s="500"/>
      <c r="N33" s="500"/>
      <c r="O33" s="503"/>
      <c r="P33" s="506"/>
      <c r="Q33" s="509"/>
      <c r="R33" s="545"/>
      <c r="S33" s="552"/>
      <c r="T33" s="558"/>
      <c r="U33" s="167"/>
      <c r="V33" s="170"/>
      <c r="W33" s="184" t="s">
        <v>443</v>
      </c>
      <c r="X33" s="206"/>
      <c r="Y33" s="227" t="s">
        <v>60</v>
      </c>
      <c r="Z33" s="239" t="s">
        <v>76</v>
      </c>
      <c r="AA33" s="249">
        <f>J84</f>
        <v>0</v>
      </c>
      <c r="AB33" s="259" t="s">
        <v>6</v>
      </c>
    </row>
    <row r="34" spans="1:28" ht="18.600000000000001" customHeight="1">
      <c r="A34" s="480"/>
      <c r="B34" s="42" t="str">
        <f t="shared" si="0"/>
        <v/>
      </c>
      <c r="C34" s="483"/>
      <c r="D34" s="486"/>
      <c r="E34" s="486"/>
      <c r="F34" s="486"/>
      <c r="G34" s="488"/>
      <c r="H34" s="490"/>
      <c r="I34" s="494"/>
      <c r="J34" s="497"/>
      <c r="K34" s="500"/>
      <c r="L34" s="500"/>
      <c r="M34" s="500"/>
      <c r="N34" s="500"/>
      <c r="O34" s="503"/>
      <c r="P34" s="506"/>
      <c r="Q34" s="509"/>
      <c r="R34" s="545"/>
      <c r="S34" s="552"/>
      <c r="T34" s="558"/>
      <c r="U34" s="167"/>
      <c r="V34" s="170"/>
      <c r="W34" s="185"/>
      <c r="X34" s="207"/>
      <c r="Y34" s="228" t="s">
        <v>104</v>
      </c>
      <c r="Z34" s="240" t="s">
        <v>78</v>
      </c>
      <c r="AA34" s="250">
        <f>K84</f>
        <v>0</v>
      </c>
      <c r="AB34" s="260"/>
    </row>
    <row r="35" spans="1:28" ht="18.600000000000001" customHeight="1">
      <c r="A35" s="480"/>
      <c r="B35" s="42" t="str">
        <f t="shared" si="0"/>
        <v/>
      </c>
      <c r="C35" s="483"/>
      <c r="D35" s="486"/>
      <c r="E35" s="486"/>
      <c r="F35" s="486"/>
      <c r="G35" s="488"/>
      <c r="H35" s="490"/>
      <c r="I35" s="494"/>
      <c r="J35" s="497"/>
      <c r="K35" s="500"/>
      <c r="L35" s="500"/>
      <c r="M35" s="500"/>
      <c r="N35" s="500"/>
      <c r="O35" s="503"/>
      <c r="P35" s="506"/>
      <c r="Q35" s="509"/>
      <c r="R35" s="545"/>
      <c r="S35" s="552"/>
      <c r="T35" s="558"/>
      <c r="U35" s="167"/>
      <c r="V35" s="170"/>
      <c r="W35" s="185"/>
      <c r="X35" s="207"/>
      <c r="Y35" s="229" t="s">
        <v>63</v>
      </c>
      <c r="Z35" s="240" t="s">
        <v>62</v>
      </c>
      <c r="AA35" s="250">
        <f>L84</f>
        <v>0</v>
      </c>
      <c r="AB35" s="260"/>
    </row>
    <row r="36" spans="1:28" ht="18.600000000000001" customHeight="1">
      <c r="A36" s="480"/>
      <c r="B36" s="42" t="str">
        <f t="shared" si="0"/>
        <v/>
      </c>
      <c r="C36" s="483"/>
      <c r="D36" s="486"/>
      <c r="E36" s="486"/>
      <c r="F36" s="486"/>
      <c r="G36" s="488"/>
      <c r="H36" s="491"/>
      <c r="I36" s="495"/>
      <c r="J36" s="497"/>
      <c r="K36" s="500"/>
      <c r="L36" s="500"/>
      <c r="M36" s="500"/>
      <c r="N36" s="500"/>
      <c r="O36" s="503"/>
      <c r="P36" s="506"/>
      <c r="Q36" s="509"/>
      <c r="R36" s="545"/>
      <c r="S36" s="552"/>
      <c r="T36" s="558"/>
      <c r="U36" s="167"/>
      <c r="V36" s="170"/>
      <c r="W36" s="185"/>
      <c r="X36" s="207"/>
      <c r="Y36" s="221" t="s">
        <v>65</v>
      </c>
      <c r="Z36" s="240" t="s">
        <v>79</v>
      </c>
      <c r="AA36" s="250">
        <f>M84</f>
        <v>0</v>
      </c>
      <c r="AB36" s="260"/>
    </row>
    <row r="37" spans="1:28" ht="18.600000000000001" customHeight="1">
      <c r="A37" s="480"/>
      <c r="B37" s="42" t="str">
        <f t="shared" si="0"/>
        <v/>
      </c>
      <c r="C37" s="483"/>
      <c r="D37" s="486"/>
      <c r="E37" s="486"/>
      <c r="F37" s="486"/>
      <c r="G37" s="488"/>
      <c r="H37" s="490"/>
      <c r="I37" s="494"/>
      <c r="J37" s="497"/>
      <c r="K37" s="500"/>
      <c r="L37" s="500"/>
      <c r="M37" s="500"/>
      <c r="N37" s="500"/>
      <c r="O37" s="503"/>
      <c r="P37" s="506"/>
      <c r="Q37" s="509"/>
      <c r="R37" s="545"/>
      <c r="S37" s="552"/>
      <c r="T37" s="558"/>
      <c r="U37" s="167"/>
      <c r="V37" s="170"/>
      <c r="W37" s="185"/>
      <c r="X37" s="207"/>
      <c r="Y37" s="220" t="s">
        <v>33</v>
      </c>
      <c r="Z37" s="240" t="s">
        <v>69</v>
      </c>
      <c r="AA37" s="250">
        <f>N84</f>
        <v>0</v>
      </c>
      <c r="AB37" s="260"/>
    </row>
    <row r="38" spans="1:28" ht="18.600000000000001" customHeight="1">
      <c r="A38" s="480"/>
      <c r="B38" s="42" t="str">
        <f t="shared" si="0"/>
        <v/>
      </c>
      <c r="C38" s="483"/>
      <c r="D38" s="486"/>
      <c r="E38" s="486"/>
      <c r="F38" s="486"/>
      <c r="G38" s="488"/>
      <c r="H38" s="490"/>
      <c r="I38" s="494"/>
      <c r="J38" s="497"/>
      <c r="K38" s="500"/>
      <c r="L38" s="500"/>
      <c r="M38" s="500"/>
      <c r="N38" s="500"/>
      <c r="O38" s="503"/>
      <c r="P38" s="506"/>
      <c r="Q38" s="509"/>
      <c r="R38" s="545"/>
      <c r="S38" s="552"/>
      <c r="T38" s="558"/>
      <c r="U38" s="167"/>
      <c r="V38" s="170"/>
      <c r="W38" s="186"/>
      <c r="X38" s="208"/>
      <c r="Y38" s="230" t="s">
        <v>86</v>
      </c>
      <c r="Z38" s="241" t="s">
        <v>73</v>
      </c>
      <c r="AA38" s="251">
        <f>O84</f>
        <v>0</v>
      </c>
      <c r="AB38" s="262"/>
    </row>
    <row r="39" spans="1:28" ht="18.600000000000001" customHeight="1">
      <c r="A39" s="528"/>
      <c r="B39" s="42" t="str">
        <f t="shared" si="0"/>
        <v/>
      </c>
      <c r="C39" s="483"/>
      <c r="D39" s="530"/>
      <c r="E39" s="530"/>
      <c r="F39" s="530"/>
      <c r="G39" s="530"/>
      <c r="H39" s="490"/>
      <c r="I39" s="494"/>
      <c r="J39" s="497"/>
      <c r="K39" s="500"/>
      <c r="L39" s="500"/>
      <c r="M39" s="500"/>
      <c r="N39" s="500"/>
      <c r="O39" s="503"/>
      <c r="P39" s="506"/>
      <c r="Q39" s="509"/>
      <c r="R39" s="545"/>
      <c r="S39" s="552"/>
      <c r="T39" s="558"/>
      <c r="V39" s="170"/>
      <c r="W39" s="187"/>
      <c r="X39" s="187"/>
      <c r="Y39" s="231"/>
      <c r="Z39" s="245"/>
    </row>
    <row r="40" spans="1:28" ht="18.600000000000001" customHeight="1">
      <c r="A40" s="528"/>
      <c r="B40" s="42" t="str">
        <f t="shared" si="0"/>
        <v/>
      </c>
      <c r="C40" s="483"/>
      <c r="D40" s="530"/>
      <c r="E40" s="530"/>
      <c r="F40" s="530"/>
      <c r="G40" s="530"/>
      <c r="H40" s="490"/>
      <c r="I40" s="494"/>
      <c r="J40" s="497"/>
      <c r="K40" s="500"/>
      <c r="L40" s="500"/>
      <c r="M40" s="500"/>
      <c r="N40" s="500"/>
      <c r="O40" s="503"/>
      <c r="P40" s="506"/>
      <c r="Q40" s="509"/>
      <c r="R40" s="545"/>
      <c r="S40" s="552"/>
      <c r="T40" s="558"/>
      <c r="V40" s="170"/>
      <c r="W40" s="188" t="s">
        <v>48</v>
      </c>
      <c r="X40" s="209"/>
      <c r="Y40" s="227" t="s">
        <v>46</v>
      </c>
      <c r="Z40" s="239" t="s">
        <v>16</v>
      </c>
      <c r="AA40" s="249">
        <f>P84</f>
        <v>0</v>
      </c>
      <c r="AB40" s="264" t="s">
        <v>49</v>
      </c>
    </row>
    <row r="41" spans="1:28" ht="18.600000000000001" customHeight="1">
      <c r="A41" s="528"/>
      <c r="B41" s="42" t="str">
        <f t="shared" si="0"/>
        <v/>
      </c>
      <c r="C41" s="483"/>
      <c r="D41" s="530"/>
      <c r="E41" s="530"/>
      <c r="F41" s="530"/>
      <c r="G41" s="530"/>
      <c r="H41" s="490"/>
      <c r="I41" s="494"/>
      <c r="J41" s="497"/>
      <c r="K41" s="500"/>
      <c r="L41" s="500"/>
      <c r="M41" s="500"/>
      <c r="N41" s="500"/>
      <c r="O41" s="503"/>
      <c r="P41" s="506"/>
      <c r="Q41" s="509"/>
      <c r="R41" s="545"/>
      <c r="S41" s="552"/>
      <c r="T41" s="558"/>
      <c r="V41" s="170"/>
      <c r="W41" s="189"/>
      <c r="X41" s="210"/>
      <c r="Y41" s="232" t="s">
        <v>59</v>
      </c>
      <c r="Z41" s="241" t="s">
        <v>80</v>
      </c>
      <c r="AA41" s="251">
        <f>Q84</f>
        <v>0</v>
      </c>
      <c r="AB41" s="262"/>
    </row>
    <row r="42" spans="1:28" ht="18.600000000000001" customHeight="1">
      <c r="A42" s="528"/>
      <c r="B42" s="42" t="str">
        <f t="shared" si="0"/>
        <v/>
      </c>
      <c r="C42" s="483"/>
      <c r="D42" s="530"/>
      <c r="E42" s="530"/>
      <c r="F42" s="530"/>
      <c r="G42" s="530"/>
      <c r="H42" s="490"/>
      <c r="I42" s="494"/>
      <c r="J42" s="497"/>
      <c r="K42" s="500"/>
      <c r="L42" s="500"/>
      <c r="M42" s="500"/>
      <c r="N42" s="500"/>
      <c r="O42" s="503"/>
      <c r="P42" s="506"/>
      <c r="Q42" s="509"/>
      <c r="R42" s="545"/>
      <c r="S42" s="552"/>
      <c r="T42" s="558"/>
      <c r="V42" s="170"/>
      <c r="W42" s="187"/>
      <c r="X42" s="187"/>
      <c r="Y42" s="231"/>
      <c r="Z42" s="245"/>
    </row>
    <row r="43" spans="1:28" ht="18.600000000000001" customHeight="1">
      <c r="A43" s="528"/>
      <c r="B43" s="42" t="str">
        <f t="shared" si="0"/>
        <v/>
      </c>
      <c r="C43" s="483"/>
      <c r="D43" s="530"/>
      <c r="E43" s="530"/>
      <c r="F43" s="530"/>
      <c r="G43" s="530"/>
      <c r="H43" s="490"/>
      <c r="I43" s="494"/>
      <c r="J43" s="497"/>
      <c r="K43" s="500"/>
      <c r="L43" s="500"/>
      <c r="M43" s="500"/>
      <c r="N43" s="500"/>
      <c r="O43" s="503"/>
      <c r="P43" s="506"/>
      <c r="Q43" s="509"/>
      <c r="R43" s="545"/>
      <c r="S43" s="552"/>
      <c r="T43" s="558"/>
      <c r="V43" s="170"/>
      <c r="W43" s="190" t="s">
        <v>57</v>
      </c>
      <c r="X43" s="211"/>
      <c r="Y43" s="227" t="s">
        <v>4</v>
      </c>
      <c r="Z43" s="239" t="s">
        <v>41</v>
      </c>
      <c r="AA43" s="249">
        <f>R84</f>
        <v>0</v>
      </c>
      <c r="AB43" s="264" t="s">
        <v>49</v>
      </c>
    </row>
    <row r="44" spans="1:28" ht="18.600000000000001" customHeight="1">
      <c r="A44" s="528"/>
      <c r="B44" s="42" t="str">
        <f t="shared" si="0"/>
        <v/>
      </c>
      <c r="C44" s="483"/>
      <c r="D44" s="530"/>
      <c r="E44" s="530"/>
      <c r="F44" s="530"/>
      <c r="G44" s="530"/>
      <c r="H44" s="490"/>
      <c r="I44" s="494"/>
      <c r="J44" s="497"/>
      <c r="K44" s="500"/>
      <c r="L44" s="500"/>
      <c r="M44" s="500"/>
      <c r="N44" s="500"/>
      <c r="O44" s="503"/>
      <c r="P44" s="506"/>
      <c r="Q44" s="509"/>
      <c r="R44" s="545"/>
      <c r="S44" s="552"/>
      <c r="T44" s="558"/>
      <c r="V44" s="170"/>
      <c r="W44" s="191"/>
      <c r="X44" s="212"/>
      <c r="Y44" s="223" t="s">
        <v>36</v>
      </c>
      <c r="Z44" s="241" t="s">
        <v>67</v>
      </c>
      <c r="AA44" s="251">
        <f>S84</f>
        <v>0</v>
      </c>
      <c r="AB44" s="262"/>
    </row>
    <row r="45" spans="1:28" ht="18.600000000000001" customHeight="1">
      <c r="A45" s="528"/>
      <c r="B45" s="42" t="str">
        <f t="shared" si="0"/>
        <v/>
      </c>
      <c r="C45" s="483"/>
      <c r="D45" s="530"/>
      <c r="E45" s="530"/>
      <c r="F45" s="530"/>
      <c r="G45" s="530"/>
      <c r="H45" s="490"/>
      <c r="I45" s="494"/>
      <c r="J45" s="497"/>
      <c r="K45" s="500"/>
      <c r="L45" s="500"/>
      <c r="M45" s="500"/>
      <c r="N45" s="500"/>
      <c r="O45" s="503"/>
      <c r="P45" s="506"/>
      <c r="Q45" s="509"/>
      <c r="R45" s="545"/>
      <c r="S45" s="552"/>
      <c r="T45" s="558"/>
      <c r="V45" s="170"/>
      <c r="W45" s="192"/>
      <c r="X45" s="192"/>
      <c r="Y45" s="233"/>
      <c r="Z45" s="246"/>
    </row>
    <row r="46" spans="1:28" ht="18.600000000000001" customHeight="1">
      <c r="A46" s="528"/>
      <c r="B46" s="42" t="str">
        <f t="shared" si="0"/>
        <v/>
      </c>
      <c r="C46" s="483"/>
      <c r="D46" s="530"/>
      <c r="E46" s="530"/>
      <c r="F46" s="530"/>
      <c r="G46" s="530"/>
      <c r="H46" s="490"/>
      <c r="I46" s="494"/>
      <c r="J46" s="497"/>
      <c r="K46" s="500"/>
      <c r="L46" s="500"/>
      <c r="M46" s="500"/>
      <c r="N46" s="500"/>
      <c r="O46" s="503"/>
      <c r="P46" s="506"/>
      <c r="Q46" s="509"/>
      <c r="R46" s="545"/>
      <c r="S46" s="552"/>
      <c r="T46" s="558"/>
      <c r="V46" s="170"/>
      <c r="W46" s="193"/>
      <c r="X46" s="193"/>
      <c r="Y46" s="234" t="s">
        <v>53</v>
      </c>
      <c r="Z46" s="247" t="s">
        <v>81</v>
      </c>
      <c r="AA46" s="254">
        <f>T84</f>
        <v>0</v>
      </c>
      <c r="AB46" s="265" t="s">
        <v>58</v>
      </c>
    </row>
    <row r="47" spans="1:28" ht="18.600000000000001" customHeight="1">
      <c r="A47" s="528"/>
      <c r="B47" s="42" t="str">
        <f t="shared" si="0"/>
        <v/>
      </c>
      <c r="C47" s="483"/>
      <c r="D47" s="530"/>
      <c r="E47" s="530"/>
      <c r="F47" s="530"/>
      <c r="G47" s="530"/>
      <c r="H47" s="490"/>
      <c r="I47" s="494"/>
      <c r="J47" s="497"/>
      <c r="K47" s="500"/>
      <c r="L47" s="500"/>
      <c r="M47" s="500"/>
      <c r="N47" s="500"/>
      <c r="O47" s="503"/>
      <c r="P47" s="506"/>
      <c r="Q47" s="509"/>
      <c r="R47" s="545"/>
      <c r="S47" s="552"/>
      <c r="T47" s="558"/>
      <c r="W47" s="194" t="str">
        <f>A1&amp;"年"&amp;E1&amp;"月"</f>
        <v>2025年8月</v>
      </c>
      <c r="X47" s="194"/>
      <c r="Y47" s="194"/>
      <c r="Z47" s="246"/>
      <c r="AB47" s="266"/>
    </row>
    <row r="48" spans="1:28" ht="18.600000000000001" customHeight="1">
      <c r="A48" s="528"/>
      <c r="B48" s="42" t="str">
        <f t="shared" si="0"/>
        <v/>
      </c>
      <c r="C48" s="483"/>
      <c r="D48" s="530"/>
      <c r="E48" s="530"/>
      <c r="F48" s="530"/>
      <c r="G48" s="530"/>
      <c r="H48" s="490"/>
      <c r="I48" s="494"/>
      <c r="J48" s="497"/>
      <c r="K48" s="500"/>
      <c r="L48" s="500"/>
      <c r="M48" s="500"/>
      <c r="N48" s="500"/>
      <c r="O48" s="503"/>
      <c r="P48" s="506"/>
      <c r="Q48" s="509"/>
      <c r="R48" s="545"/>
      <c r="S48" s="552"/>
      <c r="T48" s="558"/>
      <c r="W48" s="195" t="s">
        <v>58</v>
      </c>
      <c r="X48" s="195" t="s">
        <v>193</v>
      </c>
      <c r="Y48" s="235"/>
      <c r="Z48" s="246"/>
      <c r="AB48" s="266"/>
    </row>
    <row r="49" spans="1:28" ht="18.600000000000001" customHeight="1">
      <c r="A49" s="528"/>
      <c r="B49" s="42" t="str">
        <f t="shared" si="0"/>
        <v/>
      </c>
      <c r="C49" s="483"/>
      <c r="D49" s="530"/>
      <c r="E49" s="530"/>
      <c r="F49" s="530"/>
      <c r="G49" s="530"/>
      <c r="H49" s="490"/>
      <c r="I49" s="494"/>
      <c r="J49" s="497"/>
      <c r="K49" s="500"/>
      <c r="L49" s="500"/>
      <c r="M49" s="500"/>
      <c r="N49" s="500"/>
      <c r="O49" s="503"/>
      <c r="P49" s="506"/>
      <c r="Q49" s="509"/>
      <c r="R49" s="545"/>
      <c r="S49" s="552"/>
      <c r="T49" s="558"/>
      <c r="W49" s="195">
        <v>1</v>
      </c>
      <c r="X49" s="213">
        <f t="shared" ref="X49:X79" si="1">WEEKDAY($A$1&amp;"/"&amp;$E$1&amp;"/"&amp;W49)</f>
        <v>6</v>
      </c>
      <c r="Y49" s="236"/>
      <c r="Z49" s="246"/>
      <c r="AB49" s="266"/>
    </row>
    <row r="50" spans="1:28" ht="18.600000000000001" customHeight="1">
      <c r="A50" s="528"/>
      <c r="B50" s="42" t="str">
        <f t="shared" si="0"/>
        <v/>
      </c>
      <c r="C50" s="483"/>
      <c r="D50" s="530"/>
      <c r="E50" s="530"/>
      <c r="F50" s="530"/>
      <c r="G50" s="530"/>
      <c r="H50" s="490"/>
      <c r="I50" s="494"/>
      <c r="J50" s="497"/>
      <c r="K50" s="500"/>
      <c r="L50" s="500"/>
      <c r="M50" s="500"/>
      <c r="N50" s="500"/>
      <c r="O50" s="503"/>
      <c r="P50" s="506"/>
      <c r="Q50" s="509"/>
      <c r="R50" s="545"/>
      <c r="S50" s="552"/>
      <c r="T50" s="558"/>
      <c r="W50" s="195">
        <v>2</v>
      </c>
      <c r="X50" s="213">
        <f t="shared" si="1"/>
        <v>7</v>
      </c>
      <c r="Y50" s="235"/>
      <c r="Z50" s="246"/>
      <c r="AB50" s="266"/>
    </row>
    <row r="51" spans="1:28" ht="18.600000000000001" customHeight="1">
      <c r="A51" s="528"/>
      <c r="B51" s="42" t="str">
        <f t="shared" si="0"/>
        <v/>
      </c>
      <c r="C51" s="483"/>
      <c r="D51" s="530"/>
      <c r="E51" s="530"/>
      <c r="F51" s="530"/>
      <c r="G51" s="530"/>
      <c r="H51" s="490"/>
      <c r="I51" s="494"/>
      <c r="J51" s="497"/>
      <c r="K51" s="500"/>
      <c r="L51" s="500"/>
      <c r="M51" s="500"/>
      <c r="N51" s="500"/>
      <c r="O51" s="503"/>
      <c r="P51" s="506"/>
      <c r="Q51" s="509"/>
      <c r="R51" s="545"/>
      <c r="S51" s="552"/>
      <c r="T51" s="558"/>
      <c r="W51" s="195">
        <v>3</v>
      </c>
      <c r="X51" s="213">
        <f t="shared" si="1"/>
        <v>1</v>
      </c>
      <c r="Y51" s="235"/>
      <c r="Z51" s="246"/>
      <c r="AB51" s="266"/>
    </row>
    <row r="52" spans="1:28" ht="18.600000000000001" customHeight="1">
      <c r="A52" s="528"/>
      <c r="B52" s="42" t="str">
        <f t="shared" si="0"/>
        <v/>
      </c>
      <c r="C52" s="483"/>
      <c r="D52" s="530"/>
      <c r="E52" s="530"/>
      <c r="F52" s="530"/>
      <c r="G52" s="530"/>
      <c r="H52" s="490"/>
      <c r="I52" s="494"/>
      <c r="J52" s="497"/>
      <c r="K52" s="500"/>
      <c r="L52" s="500"/>
      <c r="M52" s="500"/>
      <c r="N52" s="500"/>
      <c r="O52" s="503"/>
      <c r="P52" s="506"/>
      <c r="Q52" s="509"/>
      <c r="R52" s="545"/>
      <c r="S52" s="552"/>
      <c r="T52" s="558"/>
      <c r="W52" s="195">
        <v>4</v>
      </c>
      <c r="X52" s="213">
        <f t="shared" si="1"/>
        <v>2</v>
      </c>
      <c r="Y52" s="235"/>
      <c r="Z52" s="246"/>
      <c r="AB52" s="266"/>
    </row>
    <row r="53" spans="1:28" ht="18.600000000000001" customHeight="1">
      <c r="A53" s="528"/>
      <c r="B53" s="42" t="str">
        <f t="shared" si="0"/>
        <v/>
      </c>
      <c r="C53" s="483"/>
      <c r="D53" s="530"/>
      <c r="E53" s="530"/>
      <c r="F53" s="530"/>
      <c r="G53" s="530"/>
      <c r="H53" s="490"/>
      <c r="I53" s="494"/>
      <c r="J53" s="497"/>
      <c r="K53" s="500"/>
      <c r="L53" s="500"/>
      <c r="M53" s="500"/>
      <c r="N53" s="500"/>
      <c r="O53" s="503"/>
      <c r="P53" s="506"/>
      <c r="Q53" s="509"/>
      <c r="R53" s="545"/>
      <c r="S53" s="552"/>
      <c r="T53" s="558"/>
      <c r="W53" s="195">
        <v>5</v>
      </c>
      <c r="X53" s="213">
        <f t="shared" si="1"/>
        <v>3</v>
      </c>
      <c r="Y53" s="235"/>
      <c r="Z53" s="246"/>
      <c r="AB53" s="266"/>
    </row>
    <row r="54" spans="1:28" ht="18.600000000000001" customHeight="1">
      <c r="A54" s="528"/>
      <c r="B54" s="42" t="str">
        <f t="shared" si="0"/>
        <v/>
      </c>
      <c r="C54" s="483"/>
      <c r="D54" s="530"/>
      <c r="E54" s="530"/>
      <c r="F54" s="530"/>
      <c r="G54" s="530"/>
      <c r="H54" s="490"/>
      <c r="I54" s="494"/>
      <c r="J54" s="497"/>
      <c r="K54" s="500"/>
      <c r="L54" s="500"/>
      <c r="M54" s="500"/>
      <c r="N54" s="500"/>
      <c r="O54" s="503"/>
      <c r="P54" s="506"/>
      <c r="Q54" s="509"/>
      <c r="R54" s="545"/>
      <c r="S54" s="552"/>
      <c r="T54" s="558"/>
      <c r="W54" s="195">
        <v>6</v>
      </c>
      <c r="X54" s="213">
        <f t="shared" si="1"/>
        <v>4</v>
      </c>
      <c r="Y54" s="235"/>
      <c r="Z54" s="246"/>
      <c r="AB54" s="266"/>
    </row>
    <row r="55" spans="1:28" ht="18.600000000000001" customHeight="1">
      <c r="A55" s="528"/>
      <c r="B55" s="42" t="str">
        <f t="shared" si="0"/>
        <v/>
      </c>
      <c r="C55" s="483"/>
      <c r="D55" s="530"/>
      <c r="E55" s="530"/>
      <c r="F55" s="530"/>
      <c r="G55" s="530"/>
      <c r="H55" s="490"/>
      <c r="I55" s="494"/>
      <c r="J55" s="497"/>
      <c r="K55" s="500"/>
      <c r="L55" s="500"/>
      <c r="M55" s="500"/>
      <c r="N55" s="500"/>
      <c r="O55" s="503"/>
      <c r="P55" s="506"/>
      <c r="Q55" s="509"/>
      <c r="R55" s="545"/>
      <c r="S55" s="552"/>
      <c r="T55" s="558"/>
      <c r="W55" s="195">
        <v>7</v>
      </c>
      <c r="X55" s="213">
        <f t="shared" si="1"/>
        <v>5</v>
      </c>
      <c r="Y55" s="235"/>
      <c r="Z55" s="246"/>
      <c r="AB55" s="266"/>
    </row>
    <row r="56" spans="1:28" ht="18.600000000000001" customHeight="1">
      <c r="A56" s="528"/>
      <c r="B56" s="42" t="str">
        <f t="shared" si="0"/>
        <v/>
      </c>
      <c r="C56" s="483"/>
      <c r="D56" s="530"/>
      <c r="E56" s="530"/>
      <c r="F56" s="530"/>
      <c r="G56" s="530"/>
      <c r="H56" s="490"/>
      <c r="I56" s="494"/>
      <c r="J56" s="497"/>
      <c r="K56" s="500"/>
      <c r="L56" s="500"/>
      <c r="M56" s="500"/>
      <c r="N56" s="500"/>
      <c r="O56" s="503"/>
      <c r="P56" s="506"/>
      <c r="Q56" s="509"/>
      <c r="R56" s="545"/>
      <c r="S56" s="552"/>
      <c r="T56" s="558"/>
      <c r="W56" s="195">
        <v>8</v>
      </c>
      <c r="X56" s="213">
        <f t="shared" si="1"/>
        <v>6</v>
      </c>
      <c r="Y56" s="235"/>
      <c r="Z56" s="246"/>
      <c r="AB56" s="266"/>
    </row>
    <row r="57" spans="1:28" ht="18.600000000000001" customHeight="1">
      <c r="A57" s="528"/>
      <c r="B57" s="42" t="str">
        <f t="shared" si="0"/>
        <v/>
      </c>
      <c r="C57" s="483"/>
      <c r="D57" s="530"/>
      <c r="E57" s="530"/>
      <c r="F57" s="530"/>
      <c r="G57" s="530"/>
      <c r="H57" s="490"/>
      <c r="I57" s="494"/>
      <c r="J57" s="497"/>
      <c r="K57" s="500"/>
      <c r="L57" s="500"/>
      <c r="M57" s="500"/>
      <c r="N57" s="500"/>
      <c r="O57" s="503"/>
      <c r="P57" s="506"/>
      <c r="Q57" s="509"/>
      <c r="R57" s="545"/>
      <c r="S57" s="552"/>
      <c r="T57" s="558"/>
      <c r="W57" s="195">
        <v>9</v>
      </c>
      <c r="X57" s="213">
        <f t="shared" si="1"/>
        <v>7</v>
      </c>
      <c r="Y57" s="235"/>
      <c r="Z57" s="246"/>
      <c r="AB57" s="266"/>
    </row>
    <row r="58" spans="1:28" ht="18.600000000000001" customHeight="1">
      <c r="A58" s="528"/>
      <c r="B58" s="42" t="str">
        <f t="shared" si="0"/>
        <v/>
      </c>
      <c r="C58" s="483"/>
      <c r="D58" s="530"/>
      <c r="E58" s="530"/>
      <c r="F58" s="530"/>
      <c r="G58" s="530"/>
      <c r="H58" s="490"/>
      <c r="I58" s="494"/>
      <c r="J58" s="497"/>
      <c r="K58" s="500"/>
      <c r="L58" s="500"/>
      <c r="M58" s="500"/>
      <c r="N58" s="500"/>
      <c r="O58" s="503"/>
      <c r="P58" s="506"/>
      <c r="Q58" s="509"/>
      <c r="R58" s="545"/>
      <c r="S58" s="552"/>
      <c r="T58" s="558"/>
      <c r="W58" s="195">
        <v>10</v>
      </c>
      <c r="X58" s="213">
        <f t="shared" si="1"/>
        <v>1</v>
      </c>
      <c r="Y58" s="235"/>
      <c r="Z58" s="246"/>
      <c r="AB58" s="266"/>
    </row>
    <row r="59" spans="1:28" ht="18.600000000000001" customHeight="1">
      <c r="A59" s="528"/>
      <c r="B59" s="42" t="str">
        <f t="shared" si="0"/>
        <v/>
      </c>
      <c r="C59" s="483"/>
      <c r="D59" s="530"/>
      <c r="E59" s="530"/>
      <c r="F59" s="530"/>
      <c r="G59" s="530"/>
      <c r="H59" s="490"/>
      <c r="I59" s="494"/>
      <c r="J59" s="497"/>
      <c r="K59" s="500"/>
      <c r="L59" s="500"/>
      <c r="M59" s="500"/>
      <c r="N59" s="500"/>
      <c r="O59" s="503"/>
      <c r="P59" s="506"/>
      <c r="Q59" s="509"/>
      <c r="R59" s="545"/>
      <c r="S59" s="552"/>
      <c r="T59" s="558"/>
      <c r="W59" s="195">
        <v>11</v>
      </c>
      <c r="X59" s="213">
        <f t="shared" si="1"/>
        <v>2</v>
      </c>
      <c r="Y59" s="235"/>
      <c r="Z59" s="246"/>
      <c r="AB59" s="266"/>
    </row>
    <row r="60" spans="1:28" ht="18.600000000000001" customHeight="1">
      <c r="A60" s="528"/>
      <c r="B60" s="42" t="str">
        <f t="shared" si="0"/>
        <v/>
      </c>
      <c r="C60" s="483"/>
      <c r="D60" s="530"/>
      <c r="E60" s="530"/>
      <c r="F60" s="530"/>
      <c r="G60" s="530"/>
      <c r="H60" s="490"/>
      <c r="I60" s="494"/>
      <c r="J60" s="497"/>
      <c r="K60" s="500"/>
      <c r="L60" s="500"/>
      <c r="M60" s="500"/>
      <c r="N60" s="500"/>
      <c r="O60" s="503"/>
      <c r="P60" s="506"/>
      <c r="Q60" s="509"/>
      <c r="R60" s="545"/>
      <c r="S60" s="552"/>
      <c r="T60" s="558"/>
      <c r="W60" s="195">
        <v>12</v>
      </c>
      <c r="X60" s="213">
        <f t="shared" si="1"/>
        <v>3</v>
      </c>
      <c r="Y60" s="235"/>
      <c r="Z60" s="246"/>
      <c r="AB60" s="266"/>
    </row>
    <row r="61" spans="1:28" ht="18.600000000000001" customHeight="1">
      <c r="A61" s="528"/>
      <c r="B61" s="42" t="str">
        <f t="shared" si="0"/>
        <v/>
      </c>
      <c r="C61" s="483"/>
      <c r="D61" s="530"/>
      <c r="E61" s="530"/>
      <c r="F61" s="530"/>
      <c r="G61" s="530"/>
      <c r="H61" s="490"/>
      <c r="I61" s="494"/>
      <c r="J61" s="497"/>
      <c r="K61" s="500"/>
      <c r="L61" s="500"/>
      <c r="M61" s="500"/>
      <c r="N61" s="500"/>
      <c r="O61" s="503"/>
      <c r="P61" s="506"/>
      <c r="Q61" s="509"/>
      <c r="R61" s="545"/>
      <c r="S61" s="552"/>
      <c r="T61" s="558"/>
      <c r="W61" s="195">
        <v>13</v>
      </c>
      <c r="X61" s="213">
        <f t="shared" si="1"/>
        <v>4</v>
      </c>
      <c r="Y61" s="235"/>
      <c r="Z61" s="246"/>
      <c r="AB61" s="266"/>
    </row>
    <row r="62" spans="1:28" ht="18.600000000000001" customHeight="1">
      <c r="A62" s="528"/>
      <c r="B62" s="42" t="str">
        <f t="shared" si="0"/>
        <v/>
      </c>
      <c r="C62" s="483"/>
      <c r="D62" s="530"/>
      <c r="E62" s="530"/>
      <c r="F62" s="530"/>
      <c r="G62" s="530"/>
      <c r="H62" s="490"/>
      <c r="I62" s="494"/>
      <c r="J62" s="497"/>
      <c r="K62" s="500"/>
      <c r="L62" s="500"/>
      <c r="M62" s="500"/>
      <c r="N62" s="500"/>
      <c r="O62" s="503"/>
      <c r="P62" s="506"/>
      <c r="Q62" s="509"/>
      <c r="R62" s="545"/>
      <c r="S62" s="552"/>
      <c r="T62" s="558"/>
      <c r="W62" s="195">
        <v>14</v>
      </c>
      <c r="X62" s="213">
        <f t="shared" si="1"/>
        <v>5</v>
      </c>
      <c r="Y62" s="235"/>
      <c r="Z62" s="246"/>
      <c r="AB62" s="266"/>
    </row>
    <row r="63" spans="1:28" ht="18.600000000000001" customHeight="1">
      <c r="A63" s="528"/>
      <c r="B63" s="42" t="str">
        <f t="shared" si="0"/>
        <v/>
      </c>
      <c r="C63" s="483"/>
      <c r="D63" s="486"/>
      <c r="E63" s="486"/>
      <c r="F63" s="486"/>
      <c r="G63" s="486"/>
      <c r="H63" s="490"/>
      <c r="I63" s="494"/>
      <c r="J63" s="497"/>
      <c r="K63" s="500"/>
      <c r="L63" s="500"/>
      <c r="M63" s="500"/>
      <c r="N63" s="500"/>
      <c r="O63" s="503"/>
      <c r="P63" s="506"/>
      <c r="Q63" s="509"/>
      <c r="R63" s="545"/>
      <c r="S63" s="552"/>
      <c r="T63" s="558"/>
      <c r="W63" s="195">
        <v>15</v>
      </c>
      <c r="X63" s="213">
        <f t="shared" si="1"/>
        <v>6</v>
      </c>
      <c r="Y63" s="235"/>
      <c r="Z63" s="246"/>
      <c r="AB63" s="266"/>
    </row>
    <row r="64" spans="1:28" ht="18.600000000000001" customHeight="1">
      <c r="A64" s="528"/>
      <c r="B64" s="42" t="str">
        <f t="shared" si="0"/>
        <v/>
      </c>
      <c r="C64" s="483"/>
      <c r="D64" s="486"/>
      <c r="E64" s="486"/>
      <c r="F64" s="486"/>
      <c r="G64" s="486"/>
      <c r="H64" s="490"/>
      <c r="I64" s="494"/>
      <c r="J64" s="497"/>
      <c r="K64" s="500"/>
      <c r="L64" s="500"/>
      <c r="M64" s="500"/>
      <c r="N64" s="500"/>
      <c r="O64" s="503"/>
      <c r="P64" s="506"/>
      <c r="Q64" s="509"/>
      <c r="R64" s="545"/>
      <c r="S64" s="552"/>
      <c r="T64" s="558"/>
      <c r="W64" s="195">
        <v>16</v>
      </c>
      <c r="X64" s="213">
        <f t="shared" si="1"/>
        <v>7</v>
      </c>
      <c r="Y64" s="235"/>
      <c r="Z64" s="246"/>
      <c r="AB64" s="266"/>
    </row>
    <row r="65" spans="1:28" ht="18.600000000000001" customHeight="1">
      <c r="A65" s="528"/>
      <c r="B65" s="42" t="str">
        <f t="shared" si="0"/>
        <v/>
      </c>
      <c r="C65" s="483"/>
      <c r="D65" s="486"/>
      <c r="E65" s="486"/>
      <c r="F65" s="486"/>
      <c r="G65" s="486"/>
      <c r="H65" s="490"/>
      <c r="I65" s="494"/>
      <c r="J65" s="497"/>
      <c r="K65" s="500"/>
      <c r="L65" s="500"/>
      <c r="M65" s="500"/>
      <c r="N65" s="500"/>
      <c r="O65" s="503"/>
      <c r="P65" s="506"/>
      <c r="Q65" s="509"/>
      <c r="R65" s="545"/>
      <c r="S65" s="552"/>
      <c r="T65" s="558"/>
      <c r="W65" s="195">
        <v>17</v>
      </c>
      <c r="X65" s="213">
        <f t="shared" si="1"/>
        <v>1</v>
      </c>
      <c r="Y65" s="235"/>
      <c r="Z65" s="246"/>
      <c r="AB65" s="266"/>
    </row>
    <row r="66" spans="1:28" ht="18.600000000000001" customHeight="1">
      <c r="A66" s="528"/>
      <c r="B66" s="42" t="str">
        <f t="shared" si="0"/>
        <v/>
      </c>
      <c r="C66" s="483"/>
      <c r="D66" s="486"/>
      <c r="E66" s="486"/>
      <c r="F66" s="486"/>
      <c r="G66" s="486"/>
      <c r="H66" s="490"/>
      <c r="I66" s="494"/>
      <c r="J66" s="497"/>
      <c r="K66" s="500"/>
      <c r="L66" s="500"/>
      <c r="M66" s="500"/>
      <c r="N66" s="500"/>
      <c r="O66" s="503"/>
      <c r="P66" s="506"/>
      <c r="Q66" s="509"/>
      <c r="R66" s="545"/>
      <c r="S66" s="552"/>
      <c r="T66" s="558"/>
      <c r="W66" s="195">
        <v>18</v>
      </c>
      <c r="X66" s="213">
        <f t="shared" si="1"/>
        <v>2</v>
      </c>
      <c r="Y66" s="235"/>
      <c r="Z66" s="246"/>
      <c r="AB66" s="266"/>
    </row>
    <row r="67" spans="1:28" ht="18.600000000000001" customHeight="1">
      <c r="A67" s="528"/>
      <c r="B67" s="42" t="str">
        <f t="shared" si="0"/>
        <v/>
      </c>
      <c r="C67" s="483"/>
      <c r="D67" s="486"/>
      <c r="E67" s="486"/>
      <c r="F67" s="486"/>
      <c r="G67" s="486"/>
      <c r="H67" s="490"/>
      <c r="I67" s="494"/>
      <c r="J67" s="497"/>
      <c r="K67" s="500"/>
      <c r="L67" s="500"/>
      <c r="M67" s="500"/>
      <c r="N67" s="500"/>
      <c r="O67" s="503"/>
      <c r="P67" s="506"/>
      <c r="Q67" s="509"/>
      <c r="R67" s="545"/>
      <c r="S67" s="552"/>
      <c r="T67" s="558"/>
      <c r="W67" s="195">
        <v>19</v>
      </c>
      <c r="X67" s="213">
        <f t="shared" si="1"/>
        <v>3</v>
      </c>
      <c r="Y67" s="235"/>
      <c r="Z67" s="246"/>
      <c r="AB67" s="266"/>
    </row>
    <row r="68" spans="1:28" ht="18.600000000000001" customHeight="1">
      <c r="A68" s="528"/>
      <c r="B68" s="42" t="str">
        <f t="shared" si="0"/>
        <v/>
      </c>
      <c r="C68" s="483"/>
      <c r="D68" s="486"/>
      <c r="E68" s="486"/>
      <c r="F68" s="486"/>
      <c r="G68" s="486"/>
      <c r="H68" s="490"/>
      <c r="I68" s="494"/>
      <c r="J68" s="497"/>
      <c r="K68" s="500"/>
      <c r="L68" s="500"/>
      <c r="M68" s="500"/>
      <c r="N68" s="500"/>
      <c r="O68" s="503"/>
      <c r="P68" s="506"/>
      <c r="Q68" s="509"/>
      <c r="R68" s="545"/>
      <c r="S68" s="552"/>
      <c r="T68" s="558"/>
      <c r="W68" s="195">
        <v>20</v>
      </c>
      <c r="X68" s="213">
        <f t="shared" si="1"/>
        <v>4</v>
      </c>
      <c r="Y68" s="235"/>
      <c r="Z68" s="246"/>
      <c r="AB68" s="266"/>
    </row>
    <row r="69" spans="1:28" ht="18.600000000000001" customHeight="1">
      <c r="A69" s="528"/>
      <c r="B69" s="42" t="str">
        <f t="shared" si="0"/>
        <v/>
      </c>
      <c r="C69" s="483"/>
      <c r="D69" s="486"/>
      <c r="E69" s="486"/>
      <c r="F69" s="486"/>
      <c r="G69" s="486"/>
      <c r="H69" s="490"/>
      <c r="I69" s="494"/>
      <c r="J69" s="497"/>
      <c r="K69" s="500"/>
      <c r="L69" s="500"/>
      <c r="M69" s="500"/>
      <c r="N69" s="500"/>
      <c r="O69" s="503"/>
      <c r="P69" s="506"/>
      <c r="Q69" s="509"/>
      <c r="R69" s="545"/>
      <c r="S69" s="552"/>
      <c r="T69" s="558"/>
      <c r="W69" s="195">
        <v>21</v>
      </c>
      <c r="X69" s="213">
        <f t="shared" si="1"/>
        <v>5</v>
      </c>
      <c r="Y69" s="235"/>
      <c r="Z69" s="246"/>
      <c r="AB69" s="266"/>
    </row>
    <row r="70" spans="1:28" ht="18.600000000000001" customHeight="1">
      <c r="A70" s="528"/>
      <c r="B70" s="42" t="str">
        <f t="shared" si="0"/>
        <v/>
      </c>
      <c r="C70" s="483"/>
      <c r="D70" s="486"/>
      <c r="E70" s="486"/>
      <c r="F70" s="486"/>
      <c r="G70" s="486"/>
      <c r="H70" s="490"/>
      <c r="I70" s="494"/>
      <c r="J70" s="497"/>
      <c r="K70" s="500"/>
      <c r="L70" s="500"/>
      <c r="M70" s="500"/>
      <c r="N70" s="500"/>
      <c r="O70" s="503"/>
      <c r="P70" s="506"/>
      <c r="Q70" s="509"/>
      <c r="R70" s="545"/>
      <c r="S70" s="552"/>
      <c r="T70" s="558"/>
      <c r="W70" s="195">
        <v>22</v>
      </c>
      <c r="X70" s="213">
        <f t="shared" si="1"/>
        <v>6</v>
      </c>
      <c r="Y70" s="235"/>
      <c r="Z70" s="246"/>
      <c r="AB70" s="266"/>
    </row>
    <row r="71" spans="1:28" ht="18.600000000000001" customHeight="1">
      <c r="A71" s="528"/>
      <c r="B71" s="42" t="str">
        <f t="shared" si="0"/>
        <v/>
      </c>
      <c r="C71" s="483"/>
      <c r="D71" s="530"/>
      <c r="E71" s="530"/>
      <c r="F71" s="530"/>
      <c r="G71" s="530"/>
      <c r="H71" s="490"/>
      <c r="I71" s="494"/>
      <c r="J71" s="497"/>
      <c r="K71" s="500"/>
      <c r="L71" s="500"/>
      <c r="M71" s="500"/>
      <c r="N71" s="500"/>
      <c r="O71" s="503"/>
      <c r="P71" s="506"/>
      <c r="Q71" s="509"/>
      <c r="R71" s="545"/>
      <c r="S71" s="552"/>
      <c r="T71" s="558"/>
      <c r="W71" s="195">
        <v>23</v>
      </c>
      <c r="X71" s="213">
        <f t="shared" si="1"/>
        <v>7</v>
      </c>
      <c r="Y71" s="235"/>
      <c r="Z71" s="246"/>
      <c r="AB71" s="266"/>
    </row>
    <row r="72" spans="1:28" ht="18.600000000000001" customHeight="1">
      <c r="A72" s="528"/>
      <c r="B72" s="42" t="str">
        <f t="shared" si="0"/>
        <v/>
      </c>
      <c r="C72" s="483"/>
      <c r="D72" s="530"/>
      <c r="E72" s="530"/>
      <c r="F72" s="530"/>
      <c r="G72" s="530"/>
      <c r="H72" s="490"/>
      <c r="I72" s="494"/>
      <c r="J72" s="497"/>
      <c r="K72" s="500"/>
      <c r="L72" s="500"/>
      <c r="M72" s="500"/>
      <c r="N72" s="500"/>
      <c r="O72" s="503"/>
      <c r="P72" s="506"/>
      <c r="Q72" s="509"/>
      <c r="R72" s="545"/>
      <c r="S72" s="552"/>
      <c r="T72" s="558"/>
      <c r="W72" s="195">
        <v>24</v>
      </c>
      <c r="X72" s="213">
        <f t="shared" si="1"/>
        <v>1</v>
      </c>
      <c r="Y72" s="235"/>
      <c r="Z72" s="246"/>
      <c r="AB72" s="266"/>
    </row>
    <row r="73" spans="1:28" ht="18.600000000000001" customHeight="1">
      <c r="A73" s="528"/>
      <c r="B73" s="42" t="str">
        <f t="shared" ref="B73:B83" si="2">IF(A73&lt;&gt;"",WEEKDAY($A$1&amp;"/"&amp;$E$1&amp;"/"&amp;A73),"")</f>
        <v/>
      </c>
      <c r="C73" s="483"/>
      <c r="D73" s="530"/>
      <c r="E73" s="530"/>
      <c r="F73" s="530"/>
      <c r="G73" s="530"/>
      <c r="H73" s="490"/>
      <c r="I73" s="494"/>
      <c r="J73" s="497"/>
      <c r="K73" s="500"/>
      <c r="L73" s="500"/>
      <c r="M73" s="500"/>
      <c r="N73" s="500"/>
      <c r="O73" s="503"/>
      <c r="P73" s="506"/>
      <c r="Q73" s="509"/>
      <c r="R73" s="545"/>
      <c r="S73" s="552"/>
      <c r="T73" s="558"/>
      <c r="W73" s="195">
        <v>25</v>
      </c>
      <c r="X73" s="213">
        <f t="shared" si="1"/>
        <v>2</v>
      </c>
      <c r="Y73" s="235"/>
      <c r="Z73" s="246"/>
      <c r="AB73" s="266"/>
    </row>
    <row r="74" spans="1:28" ht="18.600000000000001" customHeight="1">
      <c r="A74" s="528"/>
      <c r="B74" s="42" t="str">
        <f t="shared" si="2"/>
        <v/>
      </c>
      <c r="C74" s="483"/>
      <c r="D74" s="530"/>
      <c r="E74" s="530"/>
      <c r="F74" s="530"/>
      <c r="G74" s="530"/>
      <c r="H74" s="490"/>
      <c r="I74" s="494"/>
      <c r="J74" s="497"/>
      <c r="K74" s="500"/>
      <c r="L74" s="500"/>
      <c r="M74" s="500"/>
      <c r="N74" s="500"/>
      <c r="O74" s="503"/>
      <c r="P74" s="506"/>
      <c r="Q74" s="509"/>
      <c r="R74" s="545"/>
      <c r="S74" s="552"/>
      <c r="T74" s="558"/>
      <c r="W74" s="195">
        <v>26</v>
      </c>
      <c r="X74" s="213">
        <f t="shared" si="1"/>
        <v>3</v>
      </c>
      <c r="Y74" s="235"/>
      <c r="Z74" s="246"/>
      <c r="AB74" s="266"/>
    </row>
    <row r="75" spans="1:28" ht="18.600000000000001" customHeight="1">
      <c r="A75" s="528"/>
      <c r="B75" s="42" t="str">
        <f t="shared" si="2"/>
        <v/>
      </c>
      <c r="C75" s="483"/>
      <c r="D75" s="530"/>
      <c r="E75" s="530"/>
      <c r="F75" s="530"/>
      <c r="G75" s="530"/>
      <c r="H75" s="490"/>
      <c r="I75" s="494"/>
      <c r="J75" s="497"/>
      <c r="K75" s="500"/>
      <c r="L75" s="500"/>
      <c r="M75" s="500"/>
      <c r="N75" s="500"/>
      <c r="O75" s="503"/>
      <c r="P75" s="506"/>
      <c r="Q75" s="509"/>
      <c r="R75" s="545"/>
      <c r="S75" s="552"/>
      <c r="T75" s="558"/>
      <c r="W75" s="195">
        <v>27</v>
      </c>
      <c r="X75" s="213">
        <f t="shared" si="1"/>
        <v>4</v>
      </c>
      <c r="Y75" s="235"/>
      <c r="Z75" s="246"/>
      <c r="AB75" s="266"/>
    </row>
    <row r="76" spans="1:28" ht="18.600000000000001" customHeight="1">
      <c r="A76" s="528"/>
      <c r="B76" s="42" t="str">
        <f t="shared" si="2"/>
        <v/>
      </c>
      <c r="C76" s="483"/>
      <c r="D76" s="530"/>
      <c r="E76" s="530"/>
      <c r="F76" s="530"/>
      <c r="G76" s="530"/>
      <c r="H76" s="490"/>
      <c r="I76" s="494"/>
      <c r="J76" s="497"/>
      <c r="K76" s="500"/>
      <c r="L76" s="500"/>
      <c r="M76" s="500"/>
      <c r="N76" s="500"/>
      <c r="O76" s="503"/>
      <c r="P76" s="506"/>
      <c r="Q76" s="509"/>
      <c r="R76" s="545"/>
      <c r="S76" s="552"/>
      <c r="T76" s="558"/>
      <c r="W76" s="195">
        <v>28</v>
      </c>
      <c r="X76" s="213">
        <f t="shared" si="1"/>
        <v>5</v>
      </c>
      <c r="Y76" s="235"/>
      <c r="Z76" s="246"/>
      <c r="AB76" s="266"/>
    </row>
    <row r="77" spans="1:28" ht="18.600000000000001" customHeight="1">
      <c r="A77" s="528"/>
      <c r="B77" s="42" t="str">
        <f t="shared" si="2"/>
        <v/>
      </c>
      <c r="C77" s="483"/>
      <c r="D77" s="530"/>
      <c r="E77" s="530"/>
      <c r="F77" s="530"/>
      <c r="G77" s="530"/>
      <c r="H77" s="490"/>
      <c r="I77" s="494"/>
      <c r="J77" s="497"/>
      <c r="K77" s="500"/>
      <c r="L77" s="500"/>
      <c r="M77" s="500"/>
      <c r="N77" s="500"/>
      <c r="O77" s="503"/>
      <c r="P77" s="506"/>
      <c r="Q77" s="509"/>
      <c r="R77" s="545"/>
      <c r="S77" s="552"/>
      <c r="T77" s="558"/>
      <c r="W77" s="195">
        <v>29</v>
      </c>
      <c r="X77" s="213">
        <f t="shared" si="1"/>
        <v>6</v>
      </c>
      <c r="Y77" s="235"/>
      <c r="Z77" s="246"/>
      <c r="AB77" s="266"/>
    </row>
    <row r="78" spans="1:28" ht="18.600000000000001" customHeight="1">
      <c r="A78" s="528"/>
      <c r="B78" s="42" t="str">
        <f t="shared" si="2"/>
        <v/>
      </c>
      <c r="C78" s="483"/>
      <c r="D78" s="530"/>
      <c r="E78" s="530"/>
      <c r="F78" s="530"/>
      <c r="G78" s="530"/>
      <c r="H78" s="490"/>
      <c r="I78" s="494"/>
      <c r="J78" s="497"/>
      <c r="K78" s="500"/>
      <c r="L78" s="500"/>
      <c r="M78" s="500"/>
      <c r="N78" s="500"/>
      <c r="O78" s="503"/>
      <c r="P78" s="506"/>
      <c r="Q78" s="509"/>
      <c r="R78" s="545"/>
      <c r="S78" s="552"/>
      <c r="T78" s="558"/>
      <c r="W78" s="195">
        <v>30</v>
      </c>
      <c r="X78" s="213">
        <f t="shared" si="1"/>
        <v>7</v>
      </c>
      <c r="Y78" s="235"/>
      <c r="Z78" s="246"/>
      <c r="AB78" s="266"/>
    </row>
    <row r="79" spans="1:28" ht="18.600000000000001" customHeight="1">
      <c r="A79" s="528"/>
      <c r="B79" s="42" t="str">
        <f t="shared" si="2"/>
        <v/>
      </c>
      <c r="C79" s="483"/>
      <c r="D79" s="530"/>
      <c r="E79" s="530"/>
      <c r="F79" s="530"/>
      <c r="G79" s="530"/>
      <c r="H79" s="490"/>
      <c r="I79" s="494"/>
      <c r="J79" s="497"/>
      <c r="K79" s="500"/>
      <c r="L79" s="500"/>
      <c r="M79" s="500"/>
      <c r="N79" s="500"/>
      <c r="O79" s="503"/>
      <c r="P79" s="506"/>
      <c r="Q79" s="509"/>
      <c r="R79" s="545"/>
      <c r="S79" s="552"/>
      <c r="T79" s="558"/>
      <c r="W79" s="195">
        <v>31</v>
      </c>
      <c r="X79" s="213">
        <f t="shared" si="1"/>
        <v>1</v>
      </c>
      <c r="Y79" s="235"/>
      <c r="Z79" s="246"/>
      <c r="AB79" s="266"/>
    </row>
    <row r="80" spans="1:28" ht="18.600000000000001" customHeight="1">
      <c r="A80" s="528"/>
      <c r="B80" s="42" t="str">
        <f t="shared" si="2"/>
        <v/>
      </c>
      <c r="C80" s="483"/>
      <c r="D80" s="530"/>
      <c r="E80" s="530"/>
      <c r="F80" s="530"/>
      <c r="G80" s="530"/>
      <c r="H80" s="490"/>
      <c r="I80" s="494"/>
      <c r="J80" s="497"/>
      <c r="K80" s="500"/>
      <c r="L80" s="500"/>
      <c r="M80" s="500"/>
      <c r="N80" s="500"/>
      <c r="O80" s="503"/>
      <c r="P80" s="506"/>
      <c r="Q80" s="509"/>
      <c r="R80" s="545"/>
      <c r="S80" s="552"/>
      <c r="T80" s="558"/>
      <c r="W80" s="193"/>
      <c r="X80" s="193"/>
      <c r="Y80" s="235"/>
      <c r="Z80" s="246"/>
      <c r="AB80" s="266"/>
    </row>
    <row r="81" spans="1:28" ht="18.600000000000001" customHeight="1">
      <c r="A81" s="528"/>
      <c r="B81" s="42" t="str">
        <f t="shared" si="2"/>
        <v/>
      </c>
      <c r="C81" s="483"/>
      <c r="D81" s="530"/>
      <c r="E81" s="530"/>
      <c r="F81" s="530"/>
      <c r="G81" s="530"/>
      <c r="H81" s="490"/>
      <c r="I81" s="494"/>
      <c r="J81" s="497"/>
      <c r="K81" s="500"/>
      <c r="L81" s="500"/>
      <c r="M81" s="500"/>
      <c r="N81" s="500"/>
      <c r="O81" s="503"/>
      <c r="P81" s="506"/>
      <c r="Q81" s="509"/>
      <c r="R81" s="545"/>
      <c r="S81" s="552"/>
      <c r="T81" s="558"/>
      <c r="W81" s="193"/>
      <c r="X81" s="193"/>
      <c r="Y81" s="235"/>
      <c r="Z81" s="246"/>
      <c r="AB81" s="266"/>
    </row>
    <row r="82" spans="1:28" ht="18.600000000000001" customHeight="1">
      <c r="A82" s="528"/>
      <c r="B82" s="42" t="str">
        <f t="shared" si="2"/>
        <v/>
      </c>
      <c r="C82" s="483"/>
      <c r="D82" s="486"/>
      <c r="E82" s="486"/>
      <c r="F82" s="486"/>
      <c r="G82" s="486"/>
      <c r="H82" s="490"/>
      <c r="I82" s="494"/>
      <c r="J82" s="497"/>
      <c r="K82" s="500"/>
      <c r="L82" s="500"/>
      <c r="M82" s="500"/>
      <c r="N82" s="500"/>
      <c r="O82" s="503"/>
      <c r="P82" s="506"/>
      <c r="Q82" s="509"/>
      <c r="R82" s="545"/>
      <c r="S82" s="552"/>
      <c r="T82" s="558"/>
      <c r="W82" s="193"/>
      <c r="X82" s="193"/>
      <c r="Y82" s="235"/>
      <c r="Z82" s="246"/>
      <c r="AB82" s="266"/>
    </row>
    <row r="83" spans="1:28" ht="18.600000000000001" customHeight="1">
      <c r="A83" s="529"/>
      <c r="B83" s="43" t="str">
        <f t="shared" si="2"/>
        <v/>
      </c>
      <c r="C83" s="484"/>
      <c r="D83" s="531"/>
      <c r="E83" s="531"/>
      <c r="F83" s="531"/>
      <c r="G83" s="531"/>
      <c r="H83" s="492"/>
      <c r="I83" s="496"/>
      <c r="J83" s="499"/>
      <c r="K83" s="502"/>
      <c r="L83" s="502"/>
      <c r="M83" s="502"/>
      <c r="N83" s="502"/>
      <c r="O83" s="504"/>
      <c r="P83" s="507"/>
      <c r="Q83" s="510"/>
      <c r="R83" s="546"/>
      <c r="S83" s="553"/>
      <c r="T83" s="559"/>
      <c r="W83" s="193"/>
      <c r="X83" s="193"/>
      <c r="Y83" s="235"/>
      <c r="Z83" s="246"/>
      <c r="AB83" s="266"/>
    </row>
    <row r="84" spans="1:28" ht="18.600000000000001" customHeight="1">
      <c r="A84" s="34" t="s">
        <v>105</v>
      </c>
      <c r="B84" s="44"/>
      <c r="C84" s="44"/>
      <c r="D84" s="44"/>
      <c r="E84" s="44"/>
      <c r="F84" s="44"/>
      <c r="G84" s="70"/>
      <c r="H84" s="83">
        <f>COUNTA(H9:H83)</f>
        <v>0</v>
      </c>
      <c r="I84" s="95">
        <f>COUNTA(I9:I83)</f>
        <v>0</v>
      </c>
      <c r="J84" s="104">
        <f t="shared" ref="J84:S84" si="3">SUM(J9:J83)</f>
        <v>0</v>
      </c>
      <c r="K84" s="83">
        <f t="shared" si="3"/>
        <v>0</v>
      </c>
      <c r="L84" s="83">
        <f t="shared" si="3"/>
        <v>0</v>
      </c>
      <c r="M84" s="83">
        <f t="shared" si="3"/>
        <v>0</v>
      </c>
      <c r="N84" s="83">
        <f t="shared" si="3"/>
        <v>0</v>
      </c>
      <c r="O84" s="83">
        <f t="shared" si="3"/>
        <v>0</v>
      </c>
      <c r="P84" s="83">
        <f t="shared" si="3"/>
        <v>0</v>
      </c>
      <c r="Q84" s="83">
        <f t="shared" si="3"/>
        <v>0</v>
      </c>
      <c r="R84" s="83">
        <f t="shared" si="3"/>
        <v>0</v>
      </c>
      <c r="S84" s="83">
        <f t="shared" si="3"/>
        <v>0</v>
      </c>
      <c r="T84" s="104">
        <f>COUNTA(T9:T83)</f>
        <v>0</v>
      </c>
      <c r="W84" s="193"/>
      <c r="X84" s="193"/>
      <c r="Y84" s="235"/>
      <c r="Z84" s="246"/>
      <c r="AB84" s="266"/>
    </row>
    <row r="85" spans="1:28" ht="18.600000000000001" customHeight="1">
      <c r="A85" s="3"/>
      <c r="B85" s="45"/>
      <c r="C85" s="56"/>
      <c r="D85" s="45"/>
      <c r="E85" s="56"/>
      <c r="F85" s="45"/>
      <c r="G85" s="71"/>
      <c r="H85" s="84" t="str">
        <f>IF(H84=I84,"","※↑「内容」↑「分野」の件数が一致するように入力してください。")</f>
        <v/>
      </c>
      <c r="T85" s="165" t="str">
        <f>IF(T84&gt;31,"↑","")</f>
        <v/>
      </c>
      <c r="W85" s="193"/>
      <c r="X85" s="193"/>
      <c r="Y85" s="235"/>
      <c r="Z85" s="246"/>
      <c r="AB85" s="266"/>
    </row>
    <row r="86" spans="1:28" ht="18.600000000000001" customHeight="1">
      <c r="A86" s="25" t="str">
        <f>IF(B119&lt;&gt;T84,"報告日数（A列）と活動日数（T列）が一致していません。活動日数（T列）は一日に一つだけ【〇】を入力してください。","")</f>
        <v/>
      </c>
      <c r="T86" s="165" t="str">
        <f>IF(T84&gt;31,"活動日数が今月の日数を越えないように訂正してください。","")</f>
        <v/>
      </c>
      <c r="W86" s="193"/>
      <c r="X86" s="193"/>
      <c r="Y86" s="235"/>
      <c r="Z86" s="246"/>
      <c r="AB86" s="266"/>
    </row>
    <row r="87" spans="1:28" ht="18.600000000000001" customHeight="1">
      <c r="W87" s="193"/>
      <c r="X87" s="193"/>
      <c r="Y87" s="235"/>
      <c r="Z87" s="246"/>
      <c r="AB87" s="266"/>
    </row>
    <row r="88" spans="1:28">
      <c r="A88" s="35">
        <f>COUNTIF($A$9:$A$83,1)</f>
        <v>0</v>
      </c>
      <c r="B88" s="35">
        <f t="shared" ref="B88:B118" si="4">COUNTIF(A88,"&gt;=1")</f>
        <v>0</v>
      </c>
    </row>
    <row r="89" spans="1:28">
      <c r="A89" s="35">
        <f>COUNTIF($A$9:$A$83,2)</f>
        <v>0</v>
      </c>
      <c r="B89" s="35">
        <f t="shared" si="4"/>
        <v>0</v>
      </c>
    </row>
    <row r="90" spans="1:28">
      <c r="A90" s="35">
        <f>COUNTIF($A$9:$A$83,3)</f>
        <v>0</v>
      </c>
      <c r="B90" s="35">
        <f t="shared" si="4"/>
        <v>0</v>
      </c>
    </row>
    <row r="91" spans="1:28">
      <c r="A91" s="35">
        <f>COUNTIF($A$9:$A$83,4)</f>
        <v>0</v>
      </c>
      <c r="B91" s="35">
        <f t="shared" si="4"/>
        <v>0</v>
      </c>
    </row>
    <row r="92" spans="1:28">
      <c r="A92" s="35">
        <f>COUNTIF($A$9:$A$83,5)</f>
        <v>0</v>
      </c>
      <c r="B92" s="35">
        <f t="shared" si="4"/>
        <v>0</v>
      </c>
    </row>
    <row r="93" spans="1:28">
      <c r="A93" s="35">
        <f>COUNTIF($A$9:$A$83,6)</f>
        <v>0</v>
      </c>
      <c r="B93" s="35">
        <f t="shared" si="4"/>
        <v>0</v>
      </c>
    </row>
    <row r="94" spans="1:28">
      <c r="A94" s="35">
        <f>COUNTIF($A$9:$A$83,7)</f>
        <v>0</v>
      </c>
      <c r="B94" s="35">
        <f t="shared" si="4"/>
        <v>0</v>
      </c>
    </row>
    <row r="95" spans="1:28">
      <c r="A95" s="35">
        <f>COUNTIF($A$9:$A$83,8)</f>
        <v>0</v>
      </c>
      <c r="B95" s="35">
        <f t="shared" si="4"/>
        <v>0</v>
      </c>
    </row>
    <row r="96" spans="1:28">
      <c r="A96" s="35">
        <f>COUNTIF($A$9:$A$83,9)</f>
        <v>0</v>
      </c>
      <c r="B96" s="35">
        <f t="shared" si="4"/>
        <v>0</v>
      </c>
    </row>
    <row r="97" spans="1:2">
      <c r="A97" s="35">
        <f>COUNTIF($A$9:$A$83,10)</f>
        <v>0</v>
      </c>
      <c r="B97" s="35">
        <f t="shared" si="4"/>
        <v>0</v>
      </c>
    </row>
    <row r="98" spans="1:2">
      <c r="A98" s="35">
        <f>COUNTIF($A$9:$A$83,11)</f>
        <v>0</v>
      </c>
      <c r="B98" s="35">
        <f t="shared" si="4"/>
        <v>0</v>
      </c>
    </row>
    <row r="99" spans="1:2">
      <c r="A99" s="35">
        <f>COUNTIF($A$9:$A$83,12)</f>
        <v>0</v>
      </c>
      <c r="B99" s="35">
        <f t="shared" si="4"/>
        <v>0</v>
      </c>
    </row>
    <row r="100" spans="1:2">
      <c r="A100" s="35">
        <f>COUNTIF($A$9:$A$83,13)</f>
        <v>0</v>
      </c>
      <c r="B100" s="35">
        <f t="shared" si="4"/>
        <v>0</v>
      </c>
    </row>
    <row r="101" spans="1:2">
      <c r="A101" s="35">
        <f>COUNTIF($A$9:$A$83,14)</f>
        <v>0</v>
      </c>
      <c r="B101" s="35">
        <f t="shared" si="4"/>
        <v>0</v>
      </c>
    </row>
    <row r="102" spans="1:2">
      <c r="A102" s="35">
        <f>COUNTIF($A$9:$A$83,15)</f>
        <v>0</v>
      </c>
      <c r="B102" s="35">
        <f t="shared" si="4"/>
        <v>0</v>
      </c>
    </row>
    <row r="103" spans="1:2">
      <c r="A103" s="35">
        <f>COUNTIF($A$9:$A$83,16)</f>
        <v>0</v>
      </c>
      <c r="B103" s="35">
        <f t="shared" si="4"/>
        <v>0</v>
      </c>
    </row>
    <row r="104" spans="1:2">
      <c r="A104" s="35">
        <f>COUNTIF($A$9:$A$83,17)</f>
        <v>0</v>
      </c>
      <c r="B104" s="35">
        <f t="shared" si="4"/>
        <v>0</v>
      </c>
    </row>
    <row r="105" spans="1:2">
      <c r="A105" s="35">
        <f>COUNTIF($A$9:$A$83,18)</f>
        <v>0</v>
      </c>
      <c r="B105" s="35">
        <f t="shared" si="4"/>
        <v>0</v>
      </c>
    </row>
    <row r="106" spans="1:2">
      <c r="A106" s="35">
        <f>COUNTIF($A$9:$A$83,19)</f>
        <v>0</v>
      </c>
      <c r="B106" s="35">
        <f t="shared" si="4"/>
        <v>0</v>
      </c>
    </row>
    <row r="107" spans="1:2">
      <c r="A107" s="35">
        <f>COUNTIF($A$9:$A$83,20)</f>
        <v>0</v>
      </c>
      <c r="B107" s="35">
        <f t="shared" si="4"/>
        <v>0</v>
      </c>
    </row>
    <row r="108" spans="1:2">
      <c r="A108" s="35">
        <f>COUNTIF($A$9:$A$83,21)</f>
        <v>0</v>
      </c>
      <c r="B108" s="35">
        <f t="shared" si="4"/>
        <v>0</v>
      </c>
    </row>
    <row r="109" spans="1:2">
      <c r="A109" s="35">
        <f>COUNTIF($A$9:$A$83,22)</f>
        <v>0</v>
      </c>
      <c r="B109" s="35">
        <f t="shared" si="4"/>
        <v>0</v>
      </c>
    </row>
    <row r="110" spans="1:2">
      <c r="A110" s="35">
        <f>COUNTIF($A$9:$A$83,23)</f>
        <v>0</v>
      </c>
      <c r="B110" s="35">
        <f t="shared" si="4"/>
        <v>0</v>
      </c>
    </row>
    <row r="111" spans="1:2">
      <c r="A111" s="35">
        <f>COUNTIF($A$9:$A$83,24)</f>
        <v>0</v>
      </c>
      <c r="B111" s="35">
        <f t="shared" si="4"/>
        <v>0</v>
      </c>
    </row>
    <row r="112" spans="1:2">
      <c r="A112" s="35">
        <f>COUNTIF($A$9:$A$83,25)</f>
        <v>0</v>
      </c>
      <c r="B112" s="35">
        <f t="shared" si="4"/>
        <v>0</v>
      </c>
    </row>
    <row r="113" spans="1:2">
      <c r="A113" s="35">
        <f>COUNTIF($A$9:$A$83,26)</f>
        <v>0</v>
      </c>
      <c r="B113" s="35">
        <f t="shared" si="4"/>
        <v>0</v>
      </c>
    </row>
    <row r="114" spans="1:2">
      <c r="A114" s="35">
        <f>COUNTIF($A$9:$A$83,27)</f>
        <v>0</v>
      </c>
      <c r="B114" s="35">
        <f t="shared" si="4"/>
        <v>0</v>
      </c>
    </row>
    <row r="115" spans="1:2">
      <c r="A115" s="35">
        <f>COUNTIF($A$9:$A$83,28)</f>
        <v>0</v>
      </c>
      <c r="B115" s="35">
        <f t="shared" si="4"/>
        <v>0</v>
      </c>
    </row>
    <row r="116" spans="1:2">
      <c r="A116" s="35">
        <f>COUNTIF($A$9:$A$83,29)</f>
        <v>0</v>
      </c>
      <c r="B116" s="35">
        <f t="shared" si="4"/>
        <v>0</v>
      </c>
    </row>
    <row r="117" spans="1:2">
      <c r="A117" s="35">
        <f>COUNTIF($A$9:$A$83,30)</f>
        <v>0</v>
      </c>
      <c r="B117" s="35">
        <f t="shared" si="4"/>
        <v>0</v>
      </c>
    </row>
    <row r="118" spans="1:2">
      <c r="A118" s="35">
        <f>COUNTIF($A$9:$A$83,31)</f>
        <v>0</v>
      </c>
      <c r="B118" s="35">
        <f t="shared" si="4"/>
        <v>0</v>
      </c>
    </row>
    <row r="119" spans="1:2">
      <c r="B119" s="10">
        <f>SUM(B88:B118)</f>
        <v>0</v>
      </c>
    </row>
  </sheetData>
  <sheetProtection algorithmName="SHA-512" hashValue="40UBfAUaKqAcktnh93NWyuO7wCvUw4uDoLOHdH3UWPCEOPC6jDPNzAPAO+dxR7FKKo0CCeIOAXF8aIENsa6Ahg==" saltValue="cY5ykmJEBpWhDEUTLlL2fg==" spinCount="100000" sheet="1" objects="1" scenarios="1"/>
  <mergeCells count="116">
    <mergeCell ref="A1:C1"/>
    <mergeCell ref="N1:O1"/>
    <mergeCell ref="P1:T1"/>
    <mergeCell ref="N2:O2"/>
    <mergeCell ref="P2:T2"/>
    <mergeCell ref="W2:AB2"/>
    <mergeCell ref="H4:I4"/>
    <mergeCell ref="J4:O4"/>
    <mergeCell ref="P4:Q4"/>
    <mergeCell ref="R4:S4"/>
    <mergeCell ref="X5:AB5"/>
    <mergeCell ref="C9:G9"/>
    <mergeCell ref="V9:W9"/>
    <mergeCell ref="C10:G10"/>
    <mergeCell ref="W10:AB10"/>
    <mergeCell ref="C11:G11"/>
    <mergeCell ref="C12:G12"/>
    <mergeCell ref="C13:G13"/>
    <mergeCell ref="C14:G14"/>
    <mergeCell ref="C15:G15"/>
    <mergeCell ref="C16:G16"/>
    <mergeCell ref="C17:G17"/>
    <mergeCell ref="AD17:AI17"/>
    <mergeCell ref="AJ17:AK17"/>
    <mergeCell ref="AL17:AM17"/>
    <mergeCell ref="C18:G18"/>
    <mergeCell ref="C19:G19"/>
    <mergeCell ref="C20:G20"/>
    <mergeCell ref="C21:G21"/>
    <mergeCell ref="C22:G22"/>
    <mergeCell ref="C23:G23"/>
    <mergeCell ref="C24:G24"/>
    <mergeCell ref="C25:G25"/>
    <mergeCell ref="C26:G26"/>
    <mergeCell ref="C27:G27"/>
    <mergeCell ref="C28:G28"/>
    <mergeCell ref="C29:G29"/>
    <mergeCell ref="C30:G30"/>
    <mergeCell ref="C31:G31"/>
    <mergeCell ref="C32:G32"/>
    <mergeCell ref="W32:AB32"/>
    <mergeCell ref="C33:G33"/>
    <mergeCell ref="C34:G34"/>
    <mergeCell ref="C35:G35"/>
    <mergeCell ref="C36:G36"/>
    <mergeCell ref="C37:G37"/>
    <mergeCell ref="C38:G38"/>
    <mergeCell ref="C39:G39"/>
    <mergeCell ref="C40:G40"/>
    <mergeCell ref="C41:G41"/>
    <mergeCell ref="C42:G42"/>
    <mergeCell ref="C43:G43"/>
    <mergeCell ref="C44:G44"/>
    <mergeCell ref="C45:G45"/>
    <mergeCell ref="C46:G46"/>
    <mergeCell ref="C47:G47"/>
    <mergeCell ref="W47:Y47"/>
    <mergeCell ref="C48:G48"/>
    <mergeCell ref="C49:G49"/>
    <mergeCell ref="C50:G50"/>
    <mergeCell ref="C51:G51"/>
    <mergeCell ref="C52:G52"/>
    <mergeCell ref="C53:G53"/>
    <mergeCell ref="C54:G54"/>
    <mergeCell ref="C55:G55"/>
    <mergeCell ref="C56:G56"/>
    <mergeCell ref="C57:G57"/>
    <mergeCell ref="C58:G58"/>
    <mergeCell ref="C59:G59"/>
    <mergeCell ref="C60:G60"/>
    <mergeCell ref="C61:G61"/>
    <mergeCell ref="C62:G62"/>
    <mergeCell ref="C63:G63"/>
    <mergeCell ref="C64:G64"/>
    <mergeCell ref="C65:G65"/>
    <mergeCell ref="C66:G66"/>
    <mergeCell ref="C67:G67"/>
    <mergeCell ref="C68:G68"/>
    <mergeCell ref="C69:G69"/>
    <mergeCell ref="C70:G70"/>
    <mergeCell ref="C71:G71"/>
    <mergeCell ref="C72:G72"/>
    <mergeCell ref="C73:G73"/>
    <mergeCell ref="C74:G74"/>
    <mergeCell ref="C75:G75"/>
    <mergeCell ref="C76:G76"/>
    <mergeCell ref="C77:G77"/>
    <mergeCell ref="C78:G78"/>
    <mergeCell ref="C79:G79"/>
    <mergeCell ref="C80:G80"/>
    <mergeCell ref="C81:G81"/>
    <mergeCell ref="C82:G82"/>
    <mergeCell ref="C83:G83"/>
    <mergeCell ref="A84:G84"/>
    <mergeCell ref="A4:B8"/>
    <mergeCell ref="C4:G8"/>
    <mergeCell ref="T4:T7"/>
    <mergeCell ref="H5:H7"/>
    <mergeCell ref="I5:I7"/>
    <mergeCell ref="J5:J7"/>
    <mergeCell ref="K5:K7"/>
    <mergeCell ref="L5:L7"/>
    <mergeCell ref="M5:M7"/>
    <mergeCell ref="N5:N7"/>
    <mergeCell ref="O5:O7"/>
    <mergeCell ref="P5:P7"/>
    <mergeCell ref="Q5:Q7"/>
    <mergeCell ref="R5:R7"/>
    <mergeCell ref="S5:S7"/>
    <mergeCell ref="Y6:AB7"/>
    <mergeCell ref="X27:X31"/>
    <mergeCell ref="W33:X38"/>
    <mergeCell ref="W40:X41"/>
    <mergeCell ref="W43:X44"/>
    <mergeCell ref="W12:W31"/>
    <mergeCell ref="X12:X26"/>
  </mergeCells>
  <phoneticPr fontId="1"/>
  <conditionalFormatting sqref="T84">
    <cfRule type="cellIs" dxfId="101" priority="12" stopIfTrue="1" operator="greaterThan">
      <formula>31</formula>
    </cfRule>
  </conditionalFormatting>
  <conditionalFormatting sqref="H84">
    <cfRule type="cellIs" dxfId="100" priority="13" stopIfTrue="1" operator="notEqual">
      <formula>$I$84</formula>
    </cfRule>
  </conditionalFormatting>
  <conditionalFormatting sqref="I84">
    <cfRule type="cellIs" dxfId="99" priority="14" stopIfTrue="1" operator="notEqual">
      <formula>$H$84</formula>
    </cfRule>
  </conditionalFormatting>
  <conditionalFormatting sqref="X49:X79">
    <cfRule type="cellIs" dxfId="98" priority="9" operator="between">
      <formula>2</formula>
      <formula>6</formula>
    </cfRule>
    <cfRule type="cellIs" dxfId="97" priority="10" operator="equal">
      <formula>1</formula>
    </cfRule>
    <cfRule type="cellIs" dxfId="96" priority="11" operator="equal">
      <formula>7</formula>
    </cfRule>
  </conditionalFormatting>
  <conditionalFormatting sqref="B9:B83">
    <cfRule type="cellIs" dxfId="95" priority="6" operator="between">
      <formula>2</formula>
      <formula>6</formula>
    </cfRule>
    <cfRule type="cellIs" dxfId="94" priority="7" operator="equal">
      <formula>1</formula>
    </cfRule>
    <cfRule type="cellIs" dxfId="93" priority="8" operator="equal">
      <formula>7</formula>
    </cfRule>
  </conditionalFormatting>
  <conditionalFormatting sqref="A39:A83">
    <cfRule type="expression" dxfId="92" priority="4">
      <formula>A39&lt;&gt;""</formula>
    </cfRule>
    <cfRule type="expression" dxfId="91" priority="5">
      <formula>A39</formula>
    </cfRule>
  </conditionalFormatting>
  <conditionalFormatting sqref="C39:T83 H9:T38">
    <cfRule type="expression" dxfId="90" priority="3">
      <formula>C9&lt;&gt;""</formula>
    </cfRule>
  </conditionalFormatting>
  <conditionalFormatting sqref="A9:A38">
    <cfRule type="expression" dxfId="89" priority="2">
      <formula>A9&lt;&gt;""</formula>
    </cfRule>
  </conditionalFormatting>
  <conditionalFormatting sqref="C9:G38">
    <cfRule type="expression" dxfId="88" priority="1">
      <formula>C9&lt;&gt;""</formula>
    </cfRule>
  </conditionalFormatting>
  <dataValidations count="8">
    <dataValidation type="whole" allowBlank="1" showDropDown="0" showInputMessage="1" showErrorMessage="1" errorTitle="入力した値が違います！" error="分野別は１６～１９までの値です。_x000a_それ以外は入力できませんのでご確認ください。" sqref="I85">
      <formula1>16</formula1>
      <formula2>19</formula2>
    </dataValidation>
    <dataValidation type="whole" allowBlank="1" showDropDown="0" showInputMessage="1" showErrorMessage="1" sqref="J85:S85 H84:S84 J9:S83">
      <formula1>1</formula1>
      <formula2>100</formula2>
    </dataValidation>
    <dataValidation type="whole" errorStyle="warning" operator="notEqual" allowBlank="1" showDropDown="0" showInputMessage="1" showErrorMessage="1" errorTitle="合計件数が一致しません！" error="内容別合計（１５）と分野別合計（２０）の値が同じになるように、左の表を入力し直してください。" sqref="AA31">
      <formula1>AA26</formula1>
    </dataValidation>
    <dataValidation type="list" allowBlank="1" showDropDown="0" showInputMessage="1" showErrorMessage="1" sqref="A9:A83">
      <formula1>$W$49:$W$79</formula1>
    </dataValidation>
    <dataValidation type="list" allowBlank="1" showDropDown="0" showInputMessage="1" showErrorMessage="1" sqref="I9:I83">
      <formula1>"16,17,18,19"</formula1>
    </dataValidation>
    <dataValidation type="list" allowBlank="1" showDropDown="0" showInputMessage="1" showErrorMessage="1" errorTitle="入力した値が違います！" error="内容別は１～１４までの値です。_x000a_それ以外は入力できませんのでご確認ください。_x000a_" sqref="H9:H83">
      <formula1>"1,2,3,4,5,6,7,8,9,10,11,12,13,14"</formula1>
    </dataValidation>
    <dataValidation type="list" allowBlank="1" showDropDown="0" showInputMessage="1" showErrorMessage="1" sqref="T9:T83">
      <formula1>"○,,"</formula1>
    </dataValidation>
    <dataValidation allowBlank="1" showDropDown="0" showInputMessage="0" showErrorMessage="1" sqref="H3"/>
  </dataValidations>
  <printOptions horizontalCentered="1"/>
  <pageMargins left="0.27559055118110237" right="0.15748031496062992" top="0.59055118110236227" bottom="0.19685039370078741" header="0.59055118110236227" footer="0.19685039370078741"/>
  <pageSetup paperSize="9" scale="60" fitToWidth="1" fitToHeight="1" orientation="landscape" usePrinterDefaults="1" r:id="rId1"/>
  <headerFooter alignWithMargins="0"/>
  <rowBreaks count="1" manualBreakCount="1">
    <brk id="46"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10"/>
  <dimension ref="A1:AQ119"/>
  <sheetViews>
    <sheetView showZeros="0" view="pageBreakPreview" zoomScale="85" zoomScaleNormal="75" zoomScaleSheetLayoutView="85" workbookViewId="0">
      <pane xSplit="2" ySplit="8" topLeftCell="C9" activePane="bottomRight" state="frozen"/>
      <selection pane="topRight"/>
      <selection pane="bottomLeft"/>
      <selection pane="bottomRight" activeCell="P2" sqref="P2:T2"/>
    </sheetView>
  </sheetViews>
  <sheetFormatPr defaultColWidth="9" defaultRowHeight="13.5"/>
  <cols>
    <col min="1" max="2" width="3.5" style="10" customWidth="1"/>
    <col min="3" max="3" width="5.625" style="11" customWidth="1"/>
    <col min="4" max="4" width="4.125" style="10" bestFit="1" customWidth="1"/>
    <col min="5" max="5" width="6.875" style="11" customWidth="1"/>
    <col min="6" max="6" width="8.125" style="10" bestFit="1" customWidth="1"/>
    <col min="7" max="7" width="60" style="10" customWidth="1"/>
    <col min="8" max="20" width="6.125" style="10" customWidth="1"/>
    <col min="21" max="24" width="3.375" style="12" customWidth="1"/>
    <col min="25" max="25" width="16.625" style="13" customWidth="1"/>
    <col min="26" max="26" width="3.375" style="10" customWidth="1"/>
    <col min="27" max="27" width="3.375" style="11" customWidth="1"/>
    <col min="28" max="28" width="3.375" style="13" customWidth="1"/>
    <col min="29" max="29" width="9" style="10"/>
    <col min="30" max="43" width="4.625" style="10" customWidth="1"/>
    <col min="44" max="16384" width="9" style="10"/>
  </cols>
  <sheetData>
    <row r="1" spans="1:43" ht="21" customHeight="1">
      <c r="A1" s="24">
        <f>'4月'!$A$1</f>
        <v>2025</v>
      </c>
      <c r="B1" s="24"/>
      <c r="C1" s="24"/>
      <c r="D1" s="57" t="s">
        <v>109</v>
      </c>
      <c r="E1" s="67">
        <v>9</v>
      </c>
      <c r="F1" s="57" t="s">
        <v>112</v>
      </c>
      <c r="G1" s="68" t="s">
        <v>155</v>
      </c>
      <c r="N1" s="117" t="s">
        <v>43</v>
      </c>
      <c r="O1" s="118"/>
      <c r="P1" s="118">
        <f>総合計!L3</f>
        <v>0</v>
      </c>
      <c r="Q1" s="118"/>
      <c r="R1" s="118"/>
      <c r="S1" s="118"/>
      <c r="T1" s="155"/>
      <c r="W1" s="173" t="s">
        <v>192</v>
      </c>
      <c r="Z1" s="237"/>
      <c r="AA1" s="237"/>
      <c r="AB1" s="237"/>
    </row>
    <row r="2" spans="1:43" ht="21.75" customHeight="1">
      <c r="A2" s="25" t="str">
        <f>IF(B119&lt;&gt;T84,"報告日数（A列）と活動日数（T列）が一致していません。活動日数（T列）は一日に一つだけ【〇】を入力してください。","")</f>
        <v/>
      </c>
      <c r="B2" s="36"/>
      <c r="C2" s="46"/>
      <c r="G2" s="69"/>
      <c r="H2" s="72"/>
      <c r="I2" s="72"/>
      <c r="N2" s="95" t="s">
        <v>85</v>
      </c>
      <c r="O2" s="37"/>
      <c r="P2" s="37">
        <f>総合計!L5</f>
        <v>0</v>
      </c>
      <c r="Q2" s="37"/>
      <c r="R2" s="37"/>
      <c r="S2" s="37"/>
      <c r="T2" s="156"/>
      <c r="W2" s="174">
        <f>総合計!L2</f>
        <v>0</v>
      </c>
      <c r="X2" s="196"/>
      <c r="Y2" s="196"/>
      <c r="Z2" s="196"/>
      <c r="AA2" s="196"/>
      <c r="AB2" s="255"/>
    </row>
    <row r="3" spans="1:43" ht="15" customHeight="1">
      <c r="A3" s="26"/>
      <c r="B3" s="37"/>
      <c r="C3" s="47"/>
      <c r="D3" s="58"/>
      <c r="E3" s="47"/>
      <c r="F3" s="58"/>
      <c r="G3" s="37"/>
      <c r="H3" s="84" t="str">
        <f>IF(H84=I84,"","※↓「内容」↓「分野」の件数が一致するように入力してください。")</f>
        <v/>
      </c>
      <c r="T3" s="157" t="str">
        <f>IF(T84&gt;30,"活動日数が今月の日数を越えないように訂正してください。","")</f>
        <v/>
      </c>
      <c r="V3" s="169"/>
      <c r="Z3" s="532"/>
      <c r="AA3" s="532"/>
      <c r="AB3" s="532"/>
    </row>
    <row r="4" spans="1:43" ht="16.5" customHeight="1">
      <c r="A4" s="27" t="s">
        <v>13</v>
      </c>
      <c r="B4" s="38"/>
      <c r="C4" s="48" t="s">
        <v>70</v>
      </c>
      <c r="D4" s="59"/>
      <c r="E4" s="59"/>
      <c r="F4" s="59"/>
      <c r="G4" s="59"/>
      <c r="H4" s="73" t="s">
        <v>463</v>
      </c>
      <c r="I4" s="85"/>
      <c r="J4" s="96" t="s">
        <v>431</v>
      </c>
      <c r="K4" s="105"/>
      <c r="L4" s="105"/>
      <c r="M4" s="105"/>
      <c r="N4" s="105"/>
      <c r="O4" s="119"/>
      <c r="P4" s="126" t="s">
        <v>48</v>
      </c>
      <c r="Q4" s="561"/>
      <c r="R4" s="140" t="s">
        <v>57</v>
      </c>
      <c r="S4" s="147"/>
      <c r="T4" s="517" t="s">
        <v>93</v>
      </c>
      <c r="V4" s="170"/>
      <c r="W4" s="175" t="s">
        <v>71</v>
      </c>
      <c r="X4" s="197"/>
      <c r="Y4" s="215"/>
      <c r="Z4" s="118"/>
      <c r="AA4" s="248"/>
      <c r="AB4" s="256"/>
    </row>
    <row r="5" spans="1:43" ht="30.75" customHeight="1">
      <c r="A5" s="28"/>
      <c r="B5" s="39"/>
      <c r="C5" s="49"/>
      <c r="D5" s="60"/>
      <c r="E5" s="60"/>
      <c r="F5" s="60"/>
      <c r="G5" s="60"/>
      <c r="H5" s="74" t="s">
        <v>157</v>
      </c>
      <c r="I5" s="86" t="s">
        <v>159</v>
      </c>
      <c r="J5" s="97" t="s">
        <v>12</v>
      </c>
      <c r="K5" s="106" t="s">
        <v>35</v>
      </c>
      <c r="L5" s="106" t="s">
        <v>91</v>
      </c>
      <c r="M5" s="114" t="s">
        <v>55</v>
      </c>
      <c r="N5" s="106" t="s">
        <v>171</v>
      </c>
      <c r="O5" s="120" t="s">
        <v>86</v>
      </c>
      <c r="P5" s="127" t="s">
        <v>89</v>
      </c>
      <c r="Q5" s="562" t="s">
        <v>66</v>
      </c>
      <c r="R5" s="141" t="s">
        <v>84</v>
      </c>
      <c r="S5" s="148" t="s">
        <v>90</v>
      </c>
      <c r="T5" s="518"/>
      <c r="V5" s="170"/>
      <c r="W5" s="167"/>
      <c r="X5" s="198">
        <f>総合計!L3</f>
        <v>0</v>
      </c>
      <c r="Y5" s="198"/>
      <c r="Z5" s="198"/>
      <c r="AA5" s="198"/>
      <c r="AB5" s="257"/>
    </row>
    <row r="6" spans="1:43" ht="18" customHeight="1">
      <c r="A6" s="28"/>
      <c r="B6" s="39"/>
      <c r="C6" s="49"/>
      <c r="D6" s="60"/>
      <c r="E6" s="60"/>
      <c r="F6" s="60"/>
      <c r="G6" s="60"/>
      <c r="H6" s="75"/>
      <c r="I6" s="87"/>
      <c r="J6" s="98"/>
      <c r="K6" s="107"/>
      <c r="L6" s="107"/>
      <c r="M6" s="115"/>
      <c r="N6" s="107"/>
      <c r="O6" s="121"/>
      <c r="P6" s="128"/>
      <c r="Q6" s="563"/>
      <c r="R6" s="142"/>
      <c r="S6" s="149"/>
      <c r="T6" s="519"/>
      <c r="U6" s="166"/>
      <c r="V6" s="170"/>
      <c r="W6" s="176" t="s">
        <v>95</v>
      </c>
      <c r="Y6" s="198">
        <f>総合計!L5</f>
        <v>0</v>
      </c>
      <c r="Z6" s="198"/>
      <c r="AA6" s="198"/>
      <c r="AB6" s="257"/>
    </row>
    <row r="7" spans="1:43" ht="18" customHeight="1">
      <c r="A7" s="28"/>
      <c r="B7" s="39"/>
      <c r="C7" s="49"/>
      <c r="D7" s="60"/>
      <c r="E7" s="60"/>
      <c r="F7" s="60"/>
      <c r="G7" s="60"/>
      <c r="H7" s="75"/>
      <c r="I7" s="87"/>
      <c r="J7" s="98"/>
      <c r="K7" s="107"/>
      <c r="L7" s="107"/>
      <c r="M7" s="115"/>
      <c r="N7" s="107"/>
      <c r="O7" s="121"/>
      <c r="P7" s="128"/>
      <c r="Q7" s="563"/>
      <c r="R7" s="142"/>
      <c r="S7" s="149"/>
      <c r="T7" s="519"/>
      <c r="U7" s="167"/>
      <c r="V7" s="170"/>
      <c r="W7" s="177"/>
      <c r="X7" s="199"/>
      <c r="Y7" s="216"/>
      <c r="Z7" s="216"/>
      <c r="AA7" s="216"/>
      <c r="AB7" s="258"/>
    </row>
    <row r="8" spans="1:43" ht="18" customHeight="1">
      <c r="A8" s="29"/>
      <c r="B8" s="40"/>
      <c r="C8" s="50"/>
      <c r="D8" s="61"/>
      <c r="E8" s="61"/>
      <c r="F8" s="61"/>
      <c r="G8" s="61"/>
      <c r="H8" s="76" t="s">
        <v>74</v>
      </c>
      <c r="I8" s="88" t="s">
        <v>29</v>
      </c>
      <c r="J8" s="99" t="s">
        <v>76</v>
      </c>
      <c r="K8" s="108" t="s">
        <v>78</v>
      </c>
      <c r="L8" s="108" t="s">
        <v>62</v>
      </c>
      <c r="M8" s="108" t="s">
        <v>79</v>
      </c>
      <c r="N8" s="108" t="s">
        <v>69</v>
      </c>
      <c r="O8" s="122" t="s">
        <v>73</v>
      </c>
      <c r="P8" s="129" t="s">
        <v>16</v>
      </c>
      <c r="Q8" s="564" t="s">
        <v>80</v>
      </c>
      <c r="R8" s="143" t="s">
        <v>41</v>
      </c>
      <c r="S8" s="150" t="s">
        <v>67</v>
      </c>
      <c r="T8" s="520" t="s">
        <v>81</v>
      </c>
      <c r="U8" s="167"/>
      <c r="V8" s="170"/>
      <c r="Y8" s="217"/>
      <c r="Z8" s="217"/>
      <c r="AA8" s="217"/>
      <c r="AB8" s="217"/>
      <c r="AD8" s="434" t="s">
        <v>427</v>
      </c>
    </row>
    <row r="9" spans="1:43" ht="18.600000000000001" customHeight="1">
      <c r="A9" s="479"/>
      <c r="B9" s="41" t="str">
        <f t="shared" ref="B9:B72" si="0">IF(A9&lt;&gt;"",WEEKDAY($A$1&amp;"/"&amp;$E$1&amp;"/"&amp;A9),"")</f>
        <v/>
      </c>
      <c r="C9" s="482"/>
      <c r="D9" s="485"/>
      <c r="E9" s="485"/>
      <c r="F9" s="485"/>
      <c r="G9" s="485"/>
      <c r="H9" s="489"/>
      <c r="I9" s="493"/>
      <c r="J9" s="535"/>
      <c r="K9" s="536"/>
      <c r="L9" s="536"/>
      <c r="M9" s="536"/>
      <c r="N9" s="536"/>
      <c r="O9" s="537"/>
      <c r="P9" s="505"/>
      <c r="Q9" s="508"/>
      <c r="R9" s="544"/>
      <c r="S9" s="551"/>
      <c r="T9" s="558"/>
      <c r="U9" s="167"/>
      <c r="V9" s="171">
        <f>A1</f>
        <v>2025</v>
      </c>
      <c r="W9" s="178"/>
      <c r="X9" s="200" t="s">
        <v>169</v>
      </c>
      <c r="Y9" s="218" t="s">
        <v>176</v>
      </c>
      <c r="Z9" s="179"/>
      <c r="AA9" s="179"/>
      <c r="AB9" s="179"/>
      <c r="AD9" s="434" t="s">
        <v>179</v>
      </c>
    </row>
    <row r="10" spans="1:43" ht="18.600000000000001" customHeight="1">
      <c r="A10" s="480"/>
      <c r="B10" s="42" t="str">
        <f t="shared" si="0"/>
        <v/>
      </c>
      <c r="C10" s="483"/>
      <c r="D10" s="486"/>
      <c r="E10" s="486"/>
      <c r="F10" s="486"/>
      <c r="G10" s="488"/>
      <c r="H10" s="490"/>
      <c r="I10" s="494"/>
      <c r="J10" s="497"/>
      <c r="K10" s="500"/>
      <c r="L10" s="500"/>
      <c r="M10" s="500"/>
      <c r="N10" s="500"/>
      <c r="O10" s="503"/>
      <c r="P10" s="506"/>
      <c r="Q10" s="565"/>
      <c r="R10" s="512"/>
      <c r="S10" s="515"/>
      <c r="T10" s="521"/>
      <c r="U10" s="167"/>
      <c r="V10" s="172"/>
      <c r="W10" s="179" t="s">
        <v>151</v>
      </c>
      <c r="X10" s="179"/>
      <c r="Y10" s="179"/>
      <c r="Z10" s="179"/>
      <c r="AA10" s="179"/>
      <c r="AB10" s="179"/>
      <c r="AD10" s="434"/>
    </row>
    <row r="11" spans="1:43" ht="18.600000000000001" customHeight="1">
      <c r="A11" s="480"/>
      <c r="B11" s="42" t="str">
        <f t="shared" si="0"/>
        <v/>
      </c>
      <c r="C11" s="483"/>
      <c r="D11" s="486"/>
      <c r="E11" s="486"/>
      <c r="F11" s="486"/>
      <c r="G11" s="488"/>
      <c r="H11" s="490"/>
      <c r="I11" s="494"/>
      <c r="J11" s="497"/>
      <c r="K11" s="500"/>
      <c r="L11" s="500"/>
      <c r="M11" s="500"/>
      <c r="N11" s="500"/>
      <c r="O11" s="503"/>
      <c r="P11" s="506"/>
      <c r="Q11" s="565"/>
      <c r="R11" s="512"/>
      <c r="S11" s="515"/>
      <c r="T11" s="521"/>
      <c r="U11" s="167"/>
      <c r="V11" s="170"/>
      <c r="W11" s="3"/>
      <c r="X11" s="201"/>
      <c r="Y11" s="201"/>
      <c r="Z11" s="201"/>
      <c r="AA11" s="201"/>
      <c r="AB11" s="201"/>
      <c r="AD11" s="434" t="s">
        <v>464</v>
      </c>
    </row>
    <row r="12" spans="1:43" ht="18.600000000000001" customHeight="1">
      <c r="A12" s="480"/>
      <c r="B12" s="42" t="str">
        <f t="shared" si="0"/>
        <v/>
      </c>
      <c r="C12" s="483"/>
      <c r="D12" s="486"/>
      <c r="E12" s="486"/>
      <c r="F12" s="486"/>
      <c r="G12" s="488"/>
      <c r="H12" s="533"/>
      <c r="I12" s="534"/>
      <c r="J12" s="498"/>
      <c r="K12" s="500"/>
      <c r="L12" s="500"/>
      <c r="M12" s="500"/>
      <c r="N12" s="500"/>
      <c r="O12" s="503"/>
      <c r="P12" s="506"/>
      <c r="Q12" s="565"/>
      <c r="R12" s="512"/>
      <c r="S12" s="515"/>
      <c r="T12" s="521"/>
      <c r="U12" s="167"/>
      <c r="V12" s="170"/>
      <c r="W12" s="180" t="s">
        <v>68</v>
      </c>
      <c r="X12" s="202" t="s">
        <v>50</v>
      </c>
      <c r="Y12" s="219" t="s">
        <v>7</v>
      </c>
      <c r="Z12" s="239" t="s">
        <v>76</v>
      </c>
      <c r="AA12" s="249">
        <f>COUNTIF($H$9:$H$83,1)</f>
        <v>0</v>
      </c>
      <c r="AB12" s="259" t="s">
        <v>6</v>
      </c>
      <c r="AD12" s="523" t="s">
        <v>76</v>
      </c>
      <c r="AE12" s="523" t="s">
        <v>78</v>
      </c>
      <c r="AF12" s="523" t="s">
        <v>62</v>
      </c>
      <c r="AG12" s="523" t="s">
        <v>79</v>
      </c>
      <c r="AH12" s="523" t="s">
        <v>69</v>
      </c>
      <c r="AI12" s="523" t="s">
        <v>73</v>
      </c>
      <c r="AJ12" s="523" t="s">
        <v>16</v>
      </c>
      <c r="AK12" s="523" t="s">
        <v>80</v>
      </c>
      <c r="AL12" s="523" t="s">
        <v>41</v>
      </c>
      <c r="AM12" s="523" t="s">
        <v>67</v>
      </c>
      <c r="AN12" s="523" t="s">
        <v>81</v>
      </c>
      <c r="AO12" s="523" t="s">
        <v>114</v>
      </c>
      <c r="AP12" s="523" t="s">
        <v>115</v>
      </c>
      <c r="AQ12" s="523" t="s">
        <v>116</v>
      </c>
    </row>
    <row r="13" spans="1:43" ht="18.600000000000001" customHeight="1">
      <c r="A13" s="480"/>
      <c r="B13" s="42" t="str">
        <f t="shared" si="0"/>
        <v/>
      </c>
      <c r="C13" s="483"/>
      <c r="D13" s="486"/>
      <c r="E13" s="486"/>
      <c r="F13" s="486"/>
      <c r="G13" s="488"/>
      <c r="H13" s="490"/>
      <c r="I13" s="494"/>
      <c r="J13" s="497"/>
      <c r="K13" s="500"/>
      <c r="L13" s="500"/>
      <c r="M13" s="500"/>
      <c r="N13" s="500"/>
      <c r="O13" s="503"/>
      <c r="P13" s="506"/>
      <c r="Q13" s="565"/>
      <c r="R13" s="512"/>
      <c r="S13" s="515"/>
      <c r="T13" s="521"/>
      <c r="U13" s="167"/>
      <c r="V13" s="170"/>
      <c r="W13" s="181"/>
      <c r="X13" s="203"/>
      <c r="Y13" s="220" t="s">
        <v>9</v>
      </c>
      <c r="Z13" s="240" t="s">
        <v>78</v>
      </c>
      <c r="AA13" s="250">
        <f>COUNTIF($H$9:$H$83,2)</f>
        <v>0</v>
      </c>
      <c r="AB13" s="260"/>
      <c r="AD13" s="35">
        <f>AA12</f>
        <v>0</v>
      </c>
      <c r="AE13" s="35">
        <f>AA13</f>
        <v>0</v>
      </c>
      <c r="AF13" s="35">
        <f>AA14</f>
        <v>0</v>
      </c>
      <c r="AG13" s="35">
        <f>AA15</f>
        <v>0</v>
      </c>
      <c r="AH13" s="35">
        <f>AA16</f>
        <v>0</v>
      </c>
      <c r="AI13" s="35">
        <f>AA17</f>
        <v>0</v>
      </c>
      <c r="AJ13" s="35">
        <f>AA18</f>
        <v>0</v>
      </c>
      <c r="AK13" s="35">
        <f>AA19</f>
        <v>0</v>
      </c>
      <c r="AL13" s="35">
        <f>AA20</f>
        <v>0</v>
      </c>
      <c r="AM13" s="35">
        <f>AA21</f>
        <v>0</v>
      </c>
      <c r="AN13" s="35">
        <f>AA22</f>
        <v>0</v>
      </c>
      <c r="AO13" s="35">
        <f>AA23</f>
        <v>0</v>
      </c>
      <c r="AP13" s="35">
        <f>AA24</f>
        <v>0</v>
      </c>
      <c r="AQ13" s="35">
        <f>AA25</f>
        <v>0</v>
      </c>
    </row>
    <row r="14" spans="1:43" ht="18.600000000000001" customHeight="1">
      <c r="A14" s="480"/>
      <c r="B14" s="42" t="str">
        <f t="shared" si="0"/>
        <v/>
      </c>
      <c r="C14" s="483"/>
      <c r="D14" s="486"/>
      <c r="E14" s="486"/>
      <c r="F14" s="486"/>
      <c r="G14" s="488"/>
      <c r="H14" s="490"/>
      <c r="I14" s="494"/>
      <c r="J14" s="497"/>
      <c r="K14" s="500"/>
      <c r="L14" s="500"/>
      <c r="M14" s="500"/>
      <c r="N14" s="500"/>
      <c r="O14" s="503"/>
      <c r="P14" s="506"/>
      <c r="Q14" s="565"/>
      <c r="R14" s="512"/>
      <c r="S14" s="515"/>
      <c r="T14" s="521"/>
      <c r="U14" s="167"/>
      <c r="V14" s="170"/>
      <c r="W14" s="181"/>
      <c r="X14" s="203"/>
      <c r="Y14" s="220" t="s">
        <v>10</v>
      </c>
      <c r="Z14" s="240" t="s">
        <v>62</v>
      </c>
      <c r="AA14" s="250">
        <f>COUNTIF($H$9:$H$83,3)</f>
        <v>0</v>
      </c>
      <c r="AB14" s="260"/>
      <c r="AD14" s="434" t="s">
        <v>75</v>
      </c>
    </row>
    <row r="15" spans="1:43" ht="18.600000000000001" customHeight="1">
      <c r="A15" s="480"/>
      <c r="B15" s="42" t="str">
        <f t="shared" si="0"/>
        <v/>
      </c>
      <c r="C15" s="483"/>
      <c r="D15" s="486"/>
      <c r="E15" s="486"/>
      <c r="F15" s="486"/>
      <c r="G15" s="488"/>
      <c r="H15" s="490"/>
      <c r="I15" s="494"/>
      <c r="J15" s="497"/>
      <c r="K15" s="500"/>
      <c r="L15" s="500"/>
      <c r="M15" s="500"/>
      <c r="N15" s="500"/>
      <c r="O15" s="503"/>
      <c r="P15" s="506"/>
      <c r="Q15" s="565"/>
      <c r="R15" s="512"/>
      <c r="S15" s="515"/>
      <c r="T15" s="521"/>
      <c r="U15" s="167"/>
      <c r="V15" s="170"/>
      <c r="W15" s="181"/>
      <c r="X15" s="203"/>
      <c r="Y15" s="221" t="s">
        <v>19</v>
      </c>
      <c r="Z15" s="240" t="s">
        <v>79</v>
      </c>
      <c r="AA15" s="250">
        <f>COUNTIF($H$9:$H$83,4)</f>
        <v>0</v>
      </c>
      <c r="AB15" s="260"/>
      <c r="AD15" s="523" t="s">
        <v>120</v>
      </c>
      <c r="AE15" s="523" t="s">
        <v>121</v>
      </c>
      <c r="AF15" s="523" t="s">
        <v>122</v>
      </c>
      <c r="AG15" s="523" t="s">
        <v>124</v>
      </c>
      <c r="AH15" s="525"/>
    </row>
    <row r="16" spans="1:43" ht="18.600000000000001" customHeight="1">
      <c r="A16" s="480"/>
      <c r="B16" s="42" t="str">
        <f t="shared" si="0"/>
        <v/>
      </c>
      <c r="C16" s="483"/>
      <c r="D16" s="486"/>
      <c r="E16" s="486"/>
      <c r="F16" s="486"/>
      <c r="G16" s="488"/>
      <c r="H16" s="490"/>
      <c r="I16" s="494"/>
      <c r="J16" s="497"/>
      <c r="K16" s="500"/>
      <c r="L16" s="500"/>
      <c r="M16" s="500"/>
      <c r="N16" s="500"/>
      <c r="O16" s="503"/>
      <c r="P16" s="506"/>
      <c r="Q16" s="565"/>
      <c r="R16" s="512"/>
      <c r="S16" s="515"/>
      <c r="T16" s="521"/>
      <c r="U16" s="167"/>
      <c r="V16" s="170"/>
      <c r="W16" s="181"/>
      <c r="X16" s="203"/>
      <c r="Y16" s="221" t="s">
        <v>21</v>
      </c>
      <c r="Z16" s="240" t="s">
        <v>69</v>
      </c>
      <c r="AA16" s="250">
        <f>COUNTIF($H$9:$H$83,5)</f>
        <v>0</v>
      </c>
      <c r="AB16" s="260"/>
      <c r="AD16" s="35">
        <f>AA27</f>
        <v>0</v>
      </c>
      <c r="AE16" s="35">
        <f>AA28</f>
        <v>0</v>
      </c>
      <c r="AF16" s="35">
        <f>AA29</f>
        <v>0</v>
      </c>
      <c r="AG16" s="35">
        <f>AA30</f>
        <v>0</v>
      </c>
      <c r="AH16" s="423"/>
    </row>
    <row r="17" spans="1:40" ht="18.600000000000001" customHeight="1">
      <c r="A17" s="480"/>
      <c r="B17" s="42" t="str">
        <f t="shared" si="0"/>
        <v/>
      </c>
      <c r="C17" s="483"/>
      <c r="D17" s="486"/>
      <c r="E17" s="486"/>
      <c r="F17" s="486"/>
      <c r="G17" s="488"/>
      <c r="H17" s="490"/>
      <c r="I17" s="494"/>
      <c r="J17" s="497"/>
      <c r="K17" s="500"/>
      <c r="L17" s="500"/>
      <c r="M17" s="500"/>
      <c r="N17" s="500"/>
      <c r="O17" s="503"/>
      <c r="P17" s="506"/>
      <c r="Q17" s="565"/>
      <c r="R17" s="512"/>
      <c r="S17" s="515"/>
      <c r="T17" s="521"/>
      <c r="U17" s="167"/>
      <c r="V17" s="170"/>
      <c r="W17" s="181"/>
      <c r="X17" s="203"/>
      <c r="Y17" s="222" t="s">
        <v>98</v>
      </c>
      <c r="Z17" s="240" t="s">
        <v>73</v>
      </c>
      <c r="AA17" s="250">
        <f>COUNTIF($H$9:$H$83,6)</f>
        <v>0</v>
      </c>
      <c r="AB17" s="260"/>
      <c r="AD17" s="524" t="s">
        <v>465</v>
      </c>
      <c r="AE17" s="524"/>
      <c r="AF17" s="524"/>
      <c r="AG17" s="524"/>
      <c r="AH17" s="524"/>
      <c r="AI17" s="524"/>
      <c r="AJ17" s="526" t="s">
        <v>48</v>
      </c>
      <c r="AK17" s="526"/>
      <c r="AL17" s="526" t="s">
        <v>428</v>
      </c>
      <c r="AM17" s="526"/>
      <c r="AN17" s="434" t="s">
        <v>227</v>
      </c>
    </row>
    <row r="18" spans="1:40" ht="18.600000000000001" customHeight="1">
      <c r="A18" s="480"/>
      <c r="B18" s="42" t="str">
        <f t="shared" si="0"/>
        <v/>
      </c>
      <c r="C18" s="483"/>
      <c r="D18" s="486"/>
      <c r="E18" s="486"/>
      <c r="F18" s="486"/>
      <c r="G18" s="488"/>
      <c r="H18" s="490"/>
      <c r="I18" s="494"/>
      <c r="J18" s="497"/>
      <c r="K18" s="500"/>
      <c r="L18" s="500"/>
      <c r="M18" s="500"/>
      <c r="N18" s="500"/>
      <c r="O18" s="503"/>
      <c r="P18" s="506"/>
      <c r="Q18" s="565"/>
      <c r="R18" s="512"/>
      <c r="S18" s="515"/>
      <c r="T18" s="521"/>
      <c r="U18" s="167"/>
      <c r="V18" s="170"/>
      <c r="W18" s="181"/>
      <c r="X18" s="203"/>
      <c r="Y18" s="220" t="s">
        <v>2</v>
      </c>
      <c r="Z18" s="240" t="s">
        <v>16</v>
      </c>
      <c r="AA18" s="250">
        <f>COUNTIF($H$9:$H$83,7)</f>
        <v>0</v>
      </c>
      <c r="AB18" s="260"/>
      <c r="AD18" s="523" t="s">
        <v>76</v>
      </c>
      <c r="AE18" s="523" t="s">
        <v>78</v>
      </c>
      <c r="AF18" s="523" t="s">
        <v>62</v>
      </c>
      <c r="AG18" s="523" t="s">
        <v>79</v>
      </c>
      <c r="AH18" s="523" t="s">
        <v>69</v>
      </c>
      <c r="AI18" s="523" t="s">
        <v>73</v>
      </c>
      <c r="AJ18" s="523" t="s">
        <v>16</v>
      </c>
      <c r="AK18" s="523" t="s">
        <v>80</v>
      </c>
      <c r="AL18" s="523" t="s">
        <v>41</v>
      </c>
      <c r="AM18" s="523" t="s">
        <v>67</v>
      </c>
      <c r="AN18" s="523" t="s">
        <v>81</v>
      </c>
    </row>
    <row r="19" spans="1:40" ht="18.600000000000001" customHeight="1">
      <c r="A19" s="480"/>
      <c r="B19" s="42" t="str">
        <f t="shared" si="0"/>
        <v/>
      </c>
      <c r="C19" s="483"/>
      <c r="D19" s="486"/>
      <c r="E19" s="486"/>
      <c r="F19" s="486"/>
      <c r="G19" s="488"/>
      <c r="H19" s="490"/>
      <c r="I19" s="494"/>
      <c r="J19" s="497"/>
      <c r="K19" s="500"/>
      <c r="L19" s="500"/>
      <c r="M19" s="500"/>
      <c r="N19" s="500"/>
      <c r="O19" s="503"/>
      <c r="P19" s="506"/>
      <c r="Q19" s="565"/>
      <c r="R19" s="512"/>
      <c r="S19" s="515"/>
      <c r="T19" s="521"/>
      <c r="U19" s="167"/>
      <c r="V19" s="170"/>
      <c r="W19" s="181"/>
      <c r="X19" s="203"/>
      <c r="Y19" s="220" t="s">
        <v>23</v>
      </c>
      <c r="Z19" s="240" t="s">
        <v>80</v>
      </c>
      <c r="AA19" s="250">
        <f>COUNTIF($H$9:$H$83,8)</f>
        <v>0</v>
      </c>
      <c r="AB19" s="260"/>
      <c r="AD19" s="35">
        <f>AA33</f>
        <v>0</v>
      </c>
      <c r="AE19" s="35">
        <f>AA34</f>
        <v>0</v>
      </c>
      <c r="AF19" s="35">
        <f>AA35</f>
        <v>0</v>
      </c>
      <c r="AG19" s="35">
        <f>AA36</f>
        <v>0</v>
      </c>
      <c r="AH19" s="35">
        <f>AA37</f>
        <v>0</v>
      </c>
      <c r="AI19" s="35">
        <f>AA38</f>
        <v>0</v>
      </c>
      <c r="AJ19" s="35">
        <f>AA40</f>
        <v>0</v>
      </c>
      <c r="AK19" s="35">
        <f>AA41</f>
        <v>0</v>
      </c>
      <c r="AL19" s="35">
        <f>AA43</f>
        <v>0</v>
      </c>
      <c r="AM19" s="35">
        <f>AA44</f>
        <v>0</v>
      </c>
      <c r="AN19" s="35">
        <f>AA46</f>
        <v>0</v>
      </c>
    </row>
    <row r="20" spans="1:40" ht="18.600000000000001" customHeight="1">
      <c r="A20" s="480"/>
      <c r="B20" s="42" t="str">
        <f t="shared" si="0"/>
        <v/>
      </c>
      <c r="C20" s="483"/>
      <c r="D20" s="486"/>
      <c r="E20" s="486"/>
      <c r="F20" s="486"/>
      <c r="G20" s="488"/>
      <c r="H20" s="490"/>
      <c r="I20" s="494"/>
      <c r="J20" s="497"/>
      <c r="K20" s="500"/>
      <c r="L20" s="500"/>
      <c r="M20" s="500"/>
      <c r="N20" s="500"/>
      <c r="O20" s="503"/>
      <c r="P20" s="506"/>
      <c r="Q20" s="565"/>
      <c r="R20" s="512"/>
      <c r="S20" s="515"/>
      <c r="T20" s="521"/>
      <c r="U20" s="167"/>
      <c r="V20" s="170"/>
      <c r="W20" s="181"/>
      <c r="X20" s="203"/>
      <c r="Y20" s="220" t="s">
        <v>15</v>
      </c>
      <c r="Z20" s="240" t="s">
        <v>41</v>
      </c>
      <c r="AA20" s="250">
        <f>COUNTIF($H$9:$H$83,9)</f>
        <v>0</v>
      </c>
      <c r="AB20" s="260"/>
    </row>
    <row r="21" spans="1:40" ht="18.600000000000001" customHeight="1">
      <c r="A21" s="480"/>
      <c r="B21" s="42" t="str">
        <f t="shared" si="0"/>
        <v/>
      </c>
      <c r="C21" s="483"/>
      <c r="D21" s="486"/>
      <c r="E21" s="486"/>
      <c r="F21" s="486"/>
      <c r="G21" s="488"/>
      <c r="H21" s="490"/>
      <c r="I21" s="494"/>
      <c r="J21" s="497"/>
      <c r="K21" s="500"/>
      <c r="L21" s="500"/>
      <c r="M21" s="500"/>
      <c r="N21" s="500"/>
      <c r="O21" s="503"/>
      <c r="P21" s="506"/>
      <c r="Q21" s="565"/>
      <c r="R21" s="512"/>
      <c r="S21" s="515"/>
      <c r="T21" s="521"/>
      <c r="U21" s="167"/>
      <c r="V21" s="170"/>
      <c r="W21" s="181"/>
      <c r="X21" s="203"/>
      <c r="Y21" s="220" t="s">
        <v>24</v>
      </c>
      <c r="Z21" s="240" t="s">
        <v>67</v>
      </c>
      <c r="AA21" s="250">
        <f>COUNTIF($H$9:$H$83,10)</f>
        <v>0</v>
      </c>
      <c r="AB21" s="260"/>
    </row>
    <row r="22" spans="1:40" ht="18.600000000000001" customHeight="1">
      <c r="A22" s="480"/>
      <c r="B22" s="42" t="str">
        <f t="shared" si="0"/>
        <v/>
      </c>
      <c r="C22" s="483"/>
      <c r="D22" s="486"/>
      <c r="E22" s="486"/>
      <c r="F22" s="486"/>
      <c r="G22" s="488"/>
      <c r="H22" s="490"/>
      <c r="I22" s="494"/>
      <c r="J22" s="497"/>
      <c r="K22" s="500"/>
      <c r="L22" s="500"/>
      <c r="M22" s="500"/>
      <c r="N22" s="500"/>
      <c r="O22" s="503"/>
      <c r="P22" s="506"/>
      <c r="Q22" s="565"/>
      <c r="R22" s="512"/>
      <c r="S22" s="515"/>
      <c r="T22" s="521"/>
      <c r="U22" s="167"/>
      <c r="V22" s="170"/>
      <c r="W22" s="181"/>
      <c r="X22" s="203"/>
      <c r="Y22" s="220" t="s">
        <v>26</v>
      </c>
      <c r="Z22" s="240" t="s">
        <v>81</v>
      </c>
      <c r="AA22" s="250">
        <f>COUNTIF($H$9:$H$83,11)</f>
        <v>0</v>
      </c>
      <c r="AB22" s="260"/>
    </row>
    <row r="23" spans="1:40" ht="18.600000000000001" customHeight="1">
      <c r="A23" s="480"/>
      <c r="B23" s="42" t="str">
        <f t="shared" si="0"/>
        <v/>
      </c>
      <c r="C23" s="483"/>
      <c r="D23" s="486"/>
      <c r="E23" s="486"/>
      <c r="F23" s="486"/>
      <c r="G23" s="488"/>
      <c r="H23" s="490"/>
      <c r="I23" s="494"/>
      <c r="J23" s="497"/>
      <c r="K23" s="500"/>
      <c r="L23" s="500"/>
      <c r="M23" s="500"/>
      <c r="N23" s="500"/>
      <c r="O23" s="503"/>
      <c r="P23" s="506"/>
      <c r="Q23" s="565"/>
      <c r="R23" s="512"/>
      <c r="S23" s="515"/>
      <c r="T23" s="521"/>
      <c r="U23" s="167"/>
      <c r="V23" s="170"/>
      <c r="W23" s="181"/>
      <c r="X23" s="203"/>
      <c r="Y23" s="220" t="s">
        <v>31</v>
      </c>
      <c r="Z23" s="240" t="s">
        <v>114</v>
      </c>
      <c r="AA23" s="250">
        <f>COUNTIF($H$9:$H$83,12)</f>
        <v>0</v>
      </c>
      <c r="AB23" s="261"/>
    </row>
    <row r="24" spans="1:40" ht="18.600000000000001" customHeight="1">
      <c r="A24" s="480"/>
      <c r="B24" s="42" t="str">
        <f t="shared" si="0"/>
        <v/>
      </c>
      <c r="C24" s="483"/>
      <c r="D24" s="486"/>
      <c r="E24" s="486"/>
      <c r="F24" s="486"/>
      <c r="G24" s="488"/>
      <c r="H24" s="490"/>
      <c r="I24" s="494"/>
      <c r="J24" s="497"/>
      <c r="K24" s="500"/>
      <c r="L24" s="500"/>
      <c r="M24" s="500"/>
      <c r="N24" s="500"/>
      <c r="O24" s="503"/>
      <c r="P24" s="506"/>
      <c r="Q24" s="565"/>
      <c r="R24" s="512"/>
      <c r="S24" s="515"/>
      <c r="T24" s="521"/>
      <c r="U24" s="167"/>
      <c r="V24" s="170"/>
      <c r="W24" s="181"/>
      <c r="X24" s="203"/>
      <c r="Y24" s="221" t="s">
        <v>34</v>
      </c>
      <c r="Z24" s="240" t="s">
        <v>115</v>
      </c>
      <c r="AA24" s="250">
        <f>COUNTIF($H$9:$H$83,13)</f>
        <v>0</v>
      </c>
      <c r="AB24" s="260"/>
    </row>
    <row r="25" spans="1:40" ht="18.600000000000001" customHeight="1">
      <c r="A25" s="480"/>
      <c r="B25" s="42" t="str">
        <f t="shared" si="0"/>
        <v/>
      </c>
      <c r="C25" s="483"/>
      <c r="D25" s="486"/>
      <c r="E25" s="486"/>
      <c r="F25" s="486"/>
      <c r="G25" s="488"/>
      <c r="H25" s="491"/>
      <c r="I25" s="495"/>
      <c r="J25" s="498"/>
      <c r="K25" s="501"/>
      <c r="L25" s="501"/>
      <c r="M25" s="501"/>
      <c r="N25" s="501"/>
      <c r="O25" s="503"/>
      <c r="P25" s="506"/>
      <c r="Q25" s="565"/>
      <c r="R25" s="512"/>
      <c r="S25" s="515"/>
      <c r="T25" s="521"/>
      <c r="U25" s="167"/>
      <c r="V25" s="170"/>
      <c r="W25" s="181"/>
      <c r="X25" s="203"/>
      <c r="Y25" s="223" t="s">
        <v>38</v>
      </c>
      <c r="Z25" s="241" t="s">
        <v>116</v>
      </c>
      <c r="AA25" s="251">
        <f>COUNTIF($H$9:$H$83,14)</f>
        <v>0</v>
      </c>
      <c r="AB25" s="262"/>
    </row>
    <row r="26" spans="1:40" ht="18.600000000000001" customHeight="1">
      <c r="A26" s="480"/>
      <c r="B26" s="42" t="str">
        <f t="shared" si="0"/>
        <v/>
      </c>
      <c r="C26" s="483"/>
      <c r="D26" s="486"/>
      <c r="E26" s="486"/>
      <c r="F26" s="486"/>
      <c r="G26" s="488"/>
      <c r="H26" s="491"/>
      <c r="I26" s="495"/>
      <c r="J26" s="498"/>
      <c r="K26" s="501"/>
      <c r="L26" s="501"/>
      <c r="M26" s="501"/>
      <c r="N26" s="501"/>
      <c r="O26" s="503"/>
      <c r="P26" s="506"/>
      <c r="Q26" s="565"/>
      <c r="R26" s="512"/>
      <c r="S26" s="515"/>
      <c r="T26" s="521"/>
      <c r="U26" s="167"/>
      <c r="V26" s="170"/>
      <c r="W26" s="181"/>
      <c r="X26" s="204"/>
      <c r="Y26" s="224" t="s">
        <v>39</v>
      </c>
      <c r="Z26" s="242" t="s">
        <v>119</v>
      </c>
      <c r="AA26" s="252">
        <f>SUM(AA12:AA25)</f>
        <v>0</v>
      </c>
      <c r="AB26" s="263"/>
    </row>
    <row r="27" spans="1:40" ht="18.600000000000001" customHeight="1">
      <c r="A27" s="480"/>
      <c r="B27" s="42" t="str">
        <f t="shared" si="0"/>
        <v/>
      </c>
      <c r="C27" s="483"/>
      <c r="D27" s="486"/>
      <c r="E27" s="486"/>
      <c r="F27" s="486"/>
      <c r="G27" s="488"/>
      <c r="H27" s="491"/>
      <c r="I27" s="495"/>
      <c r="J27" s="498"/>
      <c r="K27" s="501"/>
      <c r="L27" s="501"/>
      <c r="M27" s="501"/>
      <c r="N27" s="501"/>
      <c r="O27" s="503"/>
      <c r="P27" s="506"/>
      <c r="Q27" s="565"/>
      <c r="R27" s="512"/>
      <c r="S27" s="515"/>
      <c r="T27" s="521"/>
      <c r="U27" s="167"/>
      <c r="V27" s="170"/>
      <c r="W27" s="181"/>
      <c r="X27" s="203" t="s">
        <v>106</v>
      </c>
      <c r="Y27" s="225" t="s">
        <v>28</v>
      </c>
      <c r="Z27" s="243" t="s">
        <v>120</v>
      </c>
      <c r="AA27" s="249">
        <f>COUNTIF($I$9:$I$83,16)</f>
        <v>0</v>
      </c>
      <c r="AB27" s="259" t="s">
        <v>6</v>
      </c>
    </row>
    <row r="28" spans="1:40" ht="18.600000000000001" customHeight="1">
      <c r="A28" s="480"/>
      <c r="B28" s="42" t="str">
        <f t="shared" si="0"/>
        <v/>
      </c>
      <c r="C28" s="483"/>
      <c r="D28" s="486"/>
      <c r="E28" s="486"/>
      <c r="F28" s="486"/>
      <c r="G28" s="488"/>
      <c r="H28" s="490"/>
      <c r="I28" s="494"/>
      <c r="J28" s="497"/>
      <c r="K28" s="500"/>
      <c r="L28" s="500"/>
      <c r="M28" s="500"/>
      <c r="N28" s="500"/>
      <c r="O28" s="503"/>
      <c r="P28" s="506"/>
      <c r="Q28" s="565"/>
      <c r="R28" s="512"/>
      <c r="S28" s="515"/>
      <c r="T28" s="521"/>
      <c r="U28" s="167"/>
      <c r="V28" s="170"/>
      <c r="W28" s="181"/>
      <c r="X28" s="203"/>
      <c r="Y28" s="226" t="s">
        <v>40</v>
      </c>
      <c r="Z28" s="240" t="s">
        <v>121</v>
      </c>
      <c r="AA28" s="250">
        <f>COUNTIF($I$9:$I$83,17)</f>
        <v>0</v>
      </c>
      <c r="AB28" s="260"/>
    </row>
    <row r="29" spans="1:40" ht="18.600000000000001" customHeight="1">
      <c r="A29" s="480"/>
      <c r="B29" s="42" t="str">
        <f t="shared" si="0"/>
        <v/>
      </c>
      <c r="C29" s="483"/>
      <c r="D29" s="486"/>
      <c r="E29" s="486"/>
      <c r="F29" s="486"/>
      <c r="G29" s="488"/>
      <c r="H29" s="490"/>
      <c r="I29" s="494"/>
      <c r="J29" s="497"/>
      <c r="K29" s="500"/>
      <c r="L29" s="500"/>
      <c r="M29" s="500"/>
      <c r="N29" s="500"/>
      <c r="O29" s="503"/>
      <c r="P29" s="506"/>
      <c r="Q29" s="565"/>
      <c r="R29" s="512"/>
      <c r="S29" s="515"/>
      <c r="T29" s="521"/>
      <c r="U29" s="167"/>
      <c r="V29" s="170"/>
      <c r="W29" s="181"/>
      <c r="X29" s="203"/>
      <c r="Y29" s="226" t="s">
        <v>47</v>
      </c>
      <c r="Z29" s="240" t="s">
        <v>122</v>
      </c>
      <c r="AA29" s="250">
        <f>COUNTIF($I$9:$I$83,18)</f>
        <v>0</v>
      </c>
      <c r="AB29" s="260"/>
    </row>
    <row r="30" spans="1:40" ht="18.600000000000001" customHeight="1">
      <c r="A30" s="480"/>
      <c r="B30" s="42" t="str">
        <f t="shared" si="0"/>
        <v/>
      </c>
      <c r="C30" s="483"/>
      <c r="D30" s="486"/>
      <c r="E30" s="486"/>
      <c r="F30" s="486"/>
      <c r="G30" s="488"/>
      <c r="H30" s="490"/>
      <c r="I30" s="494"/>
      <c r="J30" s="497"/>
      <c r="K30" s="500"/>
      <c r="L30" s="500"/>
      <c r="M30" s="500"/>
      <c r="N30" s="500"/>
      <c r="O30" s="503"/>
      <c r="P30" s="506"/>
      <c r="Q30" s="565"/>
      <c r="R30" s="512"/>
      <c r="S30" s="515"/>
      <c r="T30" s="521"/>
      <c r="U30" s="167"/>
      <c r="V30" s="170"/>
      <c r="W30" s="181"/>
      <c r="X30" s="203"/>
      <c r="Y30" s="223" t="s">
        <v>38</v>
      </c>
      <c r="Z30" s="241" t="s">
        <v>124</v>
      </c>
      <c r="AA30" s="251">
        <f>COUNTIF($I$9:$I$83,19)</f>
        <v>0</v>
      </c>
      <c r="AB30" s="262"/>
    </row>
    <row r="31" spans="1:40" ht="18.600000000000001" customHeight="1">
      <c r="A31" s="480"/>
      <c r="B31" s="42" t="str">
        <f t="shared" si="0"/>
        <v/>
      </c>
      <c r="C31" s="483"/>
      <c r="D31" s="486"/>
      <c r="E31" s="486"/>
      <c r="F31" s="486"/>
      <c r="G31" s="488"/>
      <c r="H31" s="490"/>
      <c r="I31" s="494"/>
      <c r="J31" s="497"/>
      <c r="K31" s="500"/>
      <c r="L31" s="500"/>
      <c r="M31" s="500"/>
      <c r="N31" s="500"/>
      <c r="O31" s="503"/>
      <c r="P31" s="506"/>
      <c r="Q31" s="565"/>
      <c r="R31" s="512"/>
      <c r="S31" s="515"/>
      <c r="T31" s="521"/>
      <c r="U31" s="167"/>
      <c r="V31" s="170"/>
      <c r="W31" s="182"/>
      <c r="X31" s="204"/>
      <c r="Y31" s="224" t="s">
        <v>39</v>
      </c>
      <c r="Z31" s="244" t="s">
        <v>125</v>
      </c>
      <c r="AA31" s="252">
        <f>SUM(AA27:AA30)</f>
        <v>0</v>
      </c>
      <c r="AB31" s="263"/>
    </row>
    <row r="32" spans="1:40" ht="18.600000000000001" customHeight="1">
      <c r="A32" s="480"/>
      <c r="B32" s="42" t="str">
        <f t="shared" si="0"/>
        <v/>
      </c>
      <c r="C32" s="483"/>
      <c r="D32" s="486"/>
      <c r="E32" s="486"/>
      <c r="F32" s="486"/>
      <c r="G32" s="488"/>
      <c r="H32" s="490"/>
      <c r="I32" s="494"/>
      <c r="J32" s="497"/>
      <c r="K32" s="500"/>
      <c r="L32" s="500"/>
      <c r="M32" s="500"/>
      <c r="N32" s="500"/>
      <c r="O32" s="503"/>
      <c r="P32" s="506"/>
      <c r="Q32" s="565"/>
      <c r="R32" s="512"/>
      <c r="S32" s="515"/>
      <c r="T32" s="521"/>
      <c r="U32" s="167"/>
      <c r="V32" s="170"/>
      <c r="W32" s="183" t="s">
        <v>153</v>
      </c>
      <c r="X32" s="205"/>
      <c r="Y32" s="205"/>
      <c r="Z32" s="205"/>
      <c r="AA32" s="205"/>
      <c r="AB32" s="205"/>
    </row>
    <row r="33" spans="1:28" ht="18.600000000000001" customHeight="1">
      <c r="A33" s="480"/>
      <c r="B33" s="42" t="str">
        <f t="shared" si="0"/>
        <v/>
      </c>
      <c r="C33" s="483"/>
      <c r="D33" s="486"/>
      <c r="E33" s="486"/>
      <c r="F33" s="486"/>
      <c r="G33" s="488"/>
      <c r="H33" s="490"/>
      <c r="I33" s="494"/>
      <c r="J33" s="497"/>
      <c r="K33" s="500"/>
      <c r="L33" s="500"/>
      <c r="M33" s="500"/>
      <c r="N33" s="500"/>
      <c r="O33" s="503"/>
      <c r="P33" s="506"/>
      <c r="Q33" s="565"/>
      <c r="R33" s="512"/>
      <c r="S33" s="515"/>
      <c r="T33" s="521"/>
      <c r="U33" s="167"/>
      <c r="V33" s="170"/>
      <c r="W33" s="184" t="s">
        <v>443</v>
      </c>
      <c r="X33" s="206"/>
      <c r="Y33" s="227" t="s">
        <v>60</v>
      </c>
      <c r="Z33" s="239" t="s">
        <v>76</v>
      </c>
      <c r="AA33" s="249">
        <f>J84</f>
        <v>0</v>
      </c>
      <c r="AB33" s="259" t="s">
        <v>6</v>
      </c>
    </row>
    <row r="34" spans="1:28" ht="18.600000000000001" customHeight="1">
      <c r="A34" s="480"/>
      <c r="B34" s="42" t="str">
        <f t="shared" si="0"/>
        <v/>
      </c>
      <c r="C34" s="483"/>
      <c r="D34" s="486"/>
      <c r="E34" s="486"/>
      <c r="F34" s="486"/>
      <c r="G34" s="488"/>
      <c r="H34" s="490"/>
      <c r="I34" s="494"/>
      <c r="J34" s="497"/>
      <c r="K34" s="500"/>
      <c r="L34" s="500"/>
      <c r="M34" s="500"/>
      <c r="N34" s="500"/>
      <c r="O34" s="503"/>
      <c r="P34" s="506"/>
      <c r="Q34" s="565"/>
      <c r="R34" s="512"/>
      <c r="S34" s="515"/>
      <c r="T34" s="521"/>
      <c r="U34" s="167"/>
      <c r="V34" s="170"/>
      <c r="W34" s="185"/>
      <c r="X34" s="207"/>
      <c r="Y34" s="228" t="s">
        <v>104</v>
      </c>
      <c r="Z34" s="240" t="s">
        <v>78</v>
      </c>
      <c r="AA34" s="250">
        <f>K84</f>
        <v>0</v>
      </c>
      <c r="AB34" s="260"/>
    </row>
    <row r="35" spans="1:28" ht="18.600000000000001" customHeight="1">
      <c r="A35" s="480"/>
      <c r="B35" s="42" t="str">
        <f t="shared" si="0"/>
        <v/>
      </c>
      <c r="C35" s="483"/>
      <c r="D35" s="486"/>
      <c r="E35" s="486"/>
      <c r="F35" s="486"/>
      <c r="G35" s="488"/>
      <c r="H35" s="490"/>
      <c r="I35" s="494"/>
      <c r="J35" s="497"/>
      <c r="K35" s="500"/>
      <c r="L35" s="500"/>
      <c r="M35" s="500"/>
      <c r="N35" s="500"/>
      <c r="O35" s="503"/>
      <c r="P35" s="506"/>
      <c r="Q35" s="565"/>
      <c r="R35" s="512"/>
      <c r="S35" s="515"/>
      <c r="T35" s="521"/>
      <c r="U35" s="167"/>
      <c r="V35" s="170"/>
      <c r="W35" s="185"/>
      <c r="X35" s="207"/>
      <c r="Y35" s="229" t="s">
        <v>63</v>
      </c>
      <c r="Z35" s="240" t="s">
        <v>62</v>
      </c>
      <c r="AA35" s="250">
        <f>L84</f>
        <v>0</v>
      </c>
      <c r="AB35" s="260"/>
    </row>
    <row r="36" spans="1:28" ht="18.600000000000001" customHeight="1">
      <c r="A36" s="480"/>
      <c r="B36" s="42" t="str">
        <f t="shared" si="0"/>
        <v/>
      </c>
      <c r="C36" s="483"/>
      <c r="D36" s="486"/>
      <c r="E36" s="486"/>
      <c r="F36" s="486"/>
      <c r="G36" s="488"/>
      <c r="H36" s="491"/>
      <c r="I36" s="495"/>
      <c r="J36" s="497"/>
      <c r="K36" s="500"/>
      <c r="L36" s="500"/>
      <c r="M36" s="500"/>
      <c r="N36" s="500"/>
      <c r="O36" s="503"/>
      <c r="P36" s="506"/>
      <c r="Q36" s="565"/>
      <c r="R36" s="512"/>
      <c r="S36" s="515"/>
      <c r="T36" s="521"/>
      <c r="U36" s="167"/>
      <c r="V36" s="170"/>
      <c r="W36" s="185"/>
      <c r="X36" s="207"/>
      <c r="Y36" s="221" t="s">
        <v>65</v>
      </c>
      <c r="Z36" s="240" t="s">
        <v>79</v>
      </c>
      <c r="AA36" s="250">
        <f>M84</f>
        <v>0</v>
      </c>
      <c r="AB36" s="260"/>
    </row>
    <row r="37" spans="1:28" ht="18.600000000000001" customHeight="1">
      <c r="A37" s="480"/>
      <c r="B37" s="42" t="str">
        <f t="shared" si="0"/>
        <v/>
      </c>
      <c r="C37" s="483"/>
      <c r="D37" s="486"/>
      <c r="E37" s="486"/>
      <c r="F37" s="486"/>
      <c r="G37" s="488"/>
      <c r="H37" s="490"/>
      <c r="I37" s="494"/>
      <c r="J37" s="497"/>
      <c r="K37" s="500"/>
      <c r="L37" s="500"/>
      <c r="M37" s="500"/>
      <c r="N37" s="500"/>
      <c r="O37" s="503"/>
      <c r="P37" s="506"/>
      <c r="Q37" s="565"/>
      <c r="R37" s="512"/>
      <c r="S37" s="515"/>
      <c r="T37" s="521"/>
      <c r="U37" s="167"/>
      <c r="V37" s="170"/>
      <c r="W37" s="185"/>
      <c r="X37" s="207"/>
      <c r="Y37" s="220" t="s">
        <v>33</v>
      </c>
      <c r="Z37" s="240" t="s">
        <v>69</v>
      </c>
      <c r="AA37" s="250">
        <f>N84</f>
        <v>0</v>
      </c>
      <c r="AB37" s="260"/>
    </row>
    <row r="38" spans="1:28" ht="18.600000000000001" customHeight="1">
      <c r="A38" s="480"/>
      <c r="B38" s="42" t="str">
        <f t="shared" si="0"/>
        <v/>
      </c>
      <c r="C38" s="483"/>
      <c r="D38" s="486"/>
      <c r="E38" s="486"/>
      <c r="F38" s="486"/>
      <c r="G38" s="488"/>
      <c r="H38" s="490"/>
      <c r="I38" s="494"/>
      <c r="J38" s="497"/>
      <c r="K38" s="500"/>
      <c r="L38" s="500"/>
      <c r="M38" s="500"/>
      <c r="N38" s="500"/>
      <c r="O38" s="503"/>
      <c r="P38" s="506"/>
      <c r="Q38" s="565"/>
      <c r="R38" s="512"/>
      <c r="S38" s="515"/>
      <c r="T38" s="521"/>
      <c r="U38" s="167"/>
      <c r="V38" s="170"/>
      <c r="W38" s="186"/>
      <c r="X38" s="208"/>
      <c r="Y38" s="230" t="s">
        <v>86</v>
      </c>
      <c r="Z38" s="241" t="s">
        <v>73</v>
      </c>
      <c r="AA38" s="251">
        <f>O84</f>
        <v>0</v>
      </c>
      <c r="AB38" s="262"/>
    </row>
    <row r="39" spans="1:28" ht="18.600000000000001" customHeight="1">
      <c r="A39" s="528"/>
      <c r="B39" s="42" t="str">
        <f t="shared" si="0"/>
        <v/>
      </c>
      <c r="C39" s="483"/>
      <c r="D39" s="486"/>
      <c r="E39" s="486"/>
      <c r="F39" s="486"/>
      <c r="G39" s="488"/>
      <c r="H39" s="490"/>
      <c r="I39" s="494"/>
      <c r="J39" s="497"/>
      <c r="K39" s="500"/>
      <c r="L39" s="500"/>
      <c r="M39" s="500"/>
      <c r="N39" s="500"/>
      <c r="O39" s="503"/>
      <c r="P39" s="506"/>
      <c r="Q39" s="565"/>
      <c r="R39" s="512"/>
      <c r="S39" s="515"/>
      <c r="T39" s="521"/>
      <c r="V39" s="170"/>
      <c r="W39" s="187"/>
      <c r="X39" s="187"/>
      <c r="Y39" s="231"/>
      <c r="Z39" s="245"/>
    </row>
    <row r="40" spans="1:28" ht="18.600000000000001" customHeight="1">
      <c r="A40" s="528"/>
      <c r="B40" s="42" t="str">
        <f t="shared" si="0"/>
        <v/>
      </c>
      <c r="C40" s="483"/>
      <c r="D40" s="486"/>
      <c r="E40" s="486"/>
      <c r="F40" s="486"/>
      <c r="G40" s="488"/>
      <c r="H40" s="490"/>
      <c r="I40" s="494"/>
      <c r="J40" s="497"/>
      <c r="K40" s="500"/>
      <c r="L40" s="500"/>
      <c r="M40" s="500"/>
      <c r="N40" s="500"/>
      <c r="O40" s="503"/>
      <c r="P40" s="506"/>
      <c r="Q40" s="565"/>
      <c r="R40" s="512"/>
      <c r="S40" s="515"/>
      <c r="T40" s="521"/>
      <c r="V40" s="170"/>
      <c r="W40" s="188" t="s">
        <v>48</v>
      </c>
      <c r="X40" s="209"/>
      <c r="Y40" s="227" t="s">
        <v>46</v>
      </c>
      <c r="Z40" s="239" t="s">
        <v>16</v>
      </c>
      <c r="AA40" s="249">
        <f>P84</f>
        <v>0</v>
      </c>
      <c r="AB40" s="264" t="s">
        <v>49</v>
      </c>
    </row>
    <row r="41" spans="1:28" ht="18.600000000000001" customHeight="1">
      <c r="A41" s="528"/>
      <c r="B41" s="42" t="str">
        <f t="shared" si="0"/>
        <v/>
      </c>
      <c r="C41" s="483"/>
      <c r="D41" s="486"/>
      <c r="E41" s="486"/>
      <c r="F41" s="486"/>
      <c r="G41" s="488"/>
      <c r="H41" s="490"/>
      <c r="I41" s="494"/>
      <c r="J41" s="497"/>
      <c r="K41" s="500"/>
      <c r="L41" s="500"/>
      <c r="M41" s="500"/>
      <c r="N41" s="500"/>
      <c r="O41" s="503"/>
      <c r="P41" s="506"/>
      <c r="Q41" s="565"/>
      <c r="R41" s="512"/>
      <c r="S41" s="515"/>
      <c r="T41" s="521"/>
      <c r="V41" s="170"/>
      <c r="W41" s="189"/>
      <c r="X41" s="210"/>
      <c r="Y41" s="232" t="s">
        <v>59</v>
      </c>
      <c r="Z41" s="241" t="s">
        <v>80</v>
      </c>
      <c r="AA41" s="251">
        <f>Q84</f>
        <v>0</v>
      </c>
      <c r="AB41" s="262"/>
    </row>
    <row r="42" spans="1:28" ht="18.600000000000001" customHeight="1">
      <c r="A42" s="528"/>
      <c r="B42" s="42" t="str">
        <f t="shared" si="0"/>
        <v/>
      </c>
      <c r="C42" s="483"/>
      <c r="D42" s="486"/>
      <c r="E42" s="486"/>
      <c r="F42" s="486"/>
      <c r="G42" s="488"/>
      <c r="H42" s="490"/>
      <c r="I42" s="494"/>
      <c r="J42" s="497"/>
      <c r="K42" s="500"/>
      <c r="L42" s="500"/>
      <c r="M42" s="500"/>
      <c r="N42" s="500"/>
      <c r="O42" s="503"/>
      <c r="P42" s="506"/>
      <c r="Q42" s="565"/>
      <c r="R42" s="512"/>
      <c r="S42" s="515"/>
      <c r="T42" s="521"/>
      <c r="V42" s="170"/>
      <c r="W42" s="187"/>
      <c r="X42" s="187"/>
      <c r="Y42" s="231"/>
      <c r="Z42" s="245"/>
    </row>
    <row r="43" spans="1:28" ht="18.600000000000001" customHeight="1">
      <c r="A43" s="528"/>
      <c r="B43" s="42" t="str">
        <f t="shared" si="0"/>
        <v/>
      </c>
      <c r="C43" s="483"/>
      <c r="D43" s="486"/>
      <c r="E43" s="486"/>
      <c r="F43" s="486"/>
      <c r="G43" s="488"/>
      <c r="H43" s="490"/>
      <c r="I43" s="494"/>
      <c r="J43" s="497"/>
      <c r="K43" s="500"/>
      <c r="L43" s="500"/>
      <c r="M43" s="500"/>
      <c r="N43" s="500"/>
      <c r="O43" s="503"/>
      <c r="P43" s="506"/>
      <c r="Q43" s="565"/>
      <c r="R43" s="512"/>
      <c r="S43" s="515"/>
      <c r="T43" s="521"/>
      <c r="V43" s="170"/>
      <c r="W43" s="190" t="s">
        <v>57</v>
      </c>
      <c r="X43" s="211"/>
      <c r="Y43" s="227" t="s">
        <v>4</v>
      </c>
      <c r="Z43" s="239" t="s">
        <v>41</v>
      </c>
      <c r="AA43" s="249">
        <f>R84</f>
        <v>0</v>
      </c>
      <c r="AB43" s="264" t="s">
        <v>49</v>
      </c>
    </row>
    <row r="44" spans="1:28" ht="18.600000000000001" customHeight="1">
      <c r="A44" s="528"/>
      <c r="B44" s="42" t="str">
        <f t="shared" si="0"/>
        <v/>
      </c>
      <c r="C44" s="483"/>
      <c r="D44" s="486"/>
      <c r="E44" s="486"/>
      <c r="F44" s="486"/>
      <c r="G44" s="488"/>
      <c r="H44" s="490"/>
      <c r="I44" s="494"/>
      <c r="J44" s="497"/>
      <c r="K44" s="500"/>
      <c r="L44" s="500"/>
      <c r="M44" s="500"/>
      <c r="N44" s="500"/>
      <c r="O44" s="503"/>
      <c r="P44" s="506"/>
      <c r="Q44" s="565"/>
      <c r="R44" s="512"/>
      <c r="S44" s="515"/>
      <c r="T44" s="521"/>
      <c r="V44" s="170"/>
      <c r="W44" s="191"/>
      <c r="X44" s="212"/>
      <c r="Y44" s="223" t="s">
        <v>36</v>
      </c>
      <c r="Z44" s="241" t="s">
        <v>67</v>
      </c>
      <c r="AA44" s="251">
        <f>S84</f>
        <v>0</v>
      </c>
      <c r="AB44" s="262"/>
    </row>
    <row r="45" spans="1:28" ht="18.600000000000001" customHeight="1">
      <c r="A45" s="528"/>
      <c r="B45" s="42" t="str">
        <f t="shared" si="0"/>
        <v/>
      </c>
      <c r="C45" s="483"/>
      <c r="D45" s="486"/>
      <c r="E45" s="486"/>
      <c r="F45" s="486"/>
      <c r="G45" s="488"/>
      <c r="H45" s="490"/>
      <c r="I45" s="494"/>
      <c r="J45" s="497"/>
      <c r="K45" s="500"/>
      <c r="L45" s="500"/>
      <c r="M45" s="500"/>
      <c r="N45" s="500"/>
      <c r="O45" s="503"/>
      <c r="P45" s="506"/>
      <c r="Q45" s="565"/>
      <c r="R45" s="512"/>
      <c r="S45" s="515"/>
      <c r="T45" s="521"/>
      <c r="V45" s="170"/>
      <c r="W45" s="192"/>
      <c r="X45" s="192"/>
      <c r="Y45" s="233"/>
      <c r="Z45" s="246"/>
    </row>
    <row r="46" spans="1:28" ht="18.600000000000001" customHeight="1">
      <c r="A46" s="528"/>
      <c r="B46" s="42" t="str">
        <f t="shared" si="0"/>
        <v/>
      </c>
      <c r="C46" s="483"/>
      <c r="D46" s="486"/>
      <c r="E46" s="486"/>
      <c r="F46" s="486"/>
      <c r="G46" s="488"/>
      <c r="H46" s="490"/>
      <c r="I46" s="494"/>
      <c r="J46" s="497"/>
      <c r="K46" s="500"/>
      <c r="L46" s="500"/>
      <c r="M46" s="500"/>
      <c r="N46" s="500"/>
      <c r="O46" s="503"/>
      <c r="P46" s="506"/>
      <c r="Q46" s="565"/>
      <c r="R46" s="512"/>
      <c r="S46" s="515"/>
      <c r="T46" s="521"/>
      <c r="V46" s="170"/>
      <c r="W46" s="193"/>
      <c r="X46" s="193"/>
      <c r="Y46" s="234" t="s">
        <v>53</v>
      </c>
      <c r="Z46" s="247" t="s">
        <v>81</v>
      </c>
      <c r="AA46" s="254">
        <f>T84</f>
        <v>0</v>
      </c>
      <c r="AB46" s="265" t="s">
        <v>58</v>
      </c>
    </row>
    <row r="47" spans="1:28" ht="18.600000000000001" customHeight="1">
      <c r="A47" s="528"/>
      <c r="B47" s="42" t="str">
        <f t="shared" si="0"/>
        <v/>
      </c>
      <c r="C47" s="483"/>
      <c r="D47" s="486"/>
      <c r="E47" s="486"/>
      <c r="F47" s="486"/>
      <c r="G47" s="488"/>
      <c r="H47" s="490"/>
      <c r="I47" s="494"/>
      <c r="J47" s="497"/>
      <c r="K47" s="500"/>
      <c r="L47" s="500"/>
      <c r="M47" s="500"/>
      <c r="N47" s="500"/>
      <c r="O47" s="503"/>
      <c r="P47" s="506"/>
      <c r="Q47" s="565"/>
      <c r="R47" s="512"/>
      <c r="S47" s="515"/>
      <c r="T47" s="521"/>
      <c r="W47" s="194" t="str">
        <f>A1&amp;"年"&amp;E1&amp;"月"</f>
        <v>2025年9月</v>
      </c>
      <c r="X47" s="194"/>
      <c r="Y47" s="194"/>
      <c r="Z47" s="246"/>
      <c r="AB47" s="266"/>
    </row>
    <row r="48" spans="1:28" ht="18.600000000000001" customHeight="1">
      <c r="A48" s="528"/>
      <c r="B48" s="42" t="str">
        <f t="shared" si="0"/>
        <v/>
      </c>
      <c r="C48" s="483"/>
      <c r="D48" s="486"/>
      <c r="E48" s="486"/>
      <c r="F48" s="486"/>
      <c r="G48" s="488"/>
      <c r="H48" s="490"/>
      <c r="I48" s="494"/>
      <c r="J48" s="497"/>
      <c r="K48" s="500"/>
      <c r="L48" s="500"/>
      <c r="M48" s="500"/>
      <c r="N48" s="500"/>
      <c r="O48" s="503"/>
      <c r="P48" s="506"/>
      <c r="Q48" s="565"/>
      <c r="R48" s="512"/>
      <c r="S48" s="515"/>
      <c r="T48" s="521"/>
      <c r="W48" s="195" t="s">
        <v>58</v>
      </c>
      <c r="X48" s="195" t="s">
        <v>193</v>
      </c>
      <c r="Y48" s="235"/>
      <c r="Z48" s="246"/>
      <c r="AB48" s="266"/>
    </row>
    <row r="49" spans="1:28" ht="18.600000000000001" customHeight="1">
      <c r="A49" s="528"/>
      <c r="B49" s="42" t="str">
        <f t="shared" si="0"/>
        <v/>
      </c>
      <c r="C49" s="483"/>
      <c r="D49" s="486"/>
      <c r="E49" s="486"/>
      <c r="F49" s="486"/>
      <c r="G49" s="488"/>
      <c r="H49" s="490"/>
      <c r="I49" s="494"/>
      <c r="J49" s="497"/>
      <c r="K49" s="500"/>
      <c r="L49" s="500"/>
      <c r="M49" s="500"/>
      <c r="N49" s="500"/>
      <c r="O49" s="503"/>
      <c r="P49" s="506"/>
      <c r="Q49" s="565"/>
      <c r="R49" s="512"/>
      <c r="S49" s="515"/>
      <c r="T49" s="521"/>
      <c r="W49" s="195">
        <v>1</v>
      </c>
      <c r="X49" s="213">
        <f t="shared" ref="X49:X78" si="1">WEEKDAY($A$1&amp;"/"&amp;$E$1&amp;"/"&amp;W49)</f>
        <v>2</v>
      </c>
      <c r="Y49" s="236"/>
      <c r="Z49" s="246"/>
      <c r="AB49" s="266"/>
    </row>
    <row r="50" spans="1:28" ht="18.600000000000001" customHeight="1">
      <c r="A50" s="528"/>
      <c r="B50" s="42" t="str">
        <f t="shared" si="0"/>
        <v/>
      </c>
      <c r="C50" s="483"/>
      <c r="D50" s="486"/>
      <c r="E50" s="486"/>
      <c r="F50" s="486"/>
      <c r="G50" s="488"/>
      <c r="H50" s="490"/>
      <c r="I50" s="494"/>
      <c r="J50" s="497"/>
      <c r="K50" s="500"/>
      <c r="L50" s="500"/>
      <c r="M50" s="500"/>
      <c r="N50" s="500"/>
      <c r="O50" s="503"/>
      <c r="P50" s="506"/>
      <c r="Q50" s="565"/>
      <c r="R50" s="512"/>
      <c r="S50" s="515"/>
      <c r="T50" s="521"/>
      <c r="W50" s="195">
        <v>2</v>
      </c>
      <c r="X50" s="213">
        <f t="shared" si="1"/>
        <v>3</v>
      </c>
      <c r="Y50" s="235"/>
      <c r="Z50" s="246"/>
      <c r="AB50" s="266"/>
    </row>
    <row r="51" spans="1:28" ht="18.600000000000001" customHeight="1">
      <c r="A51" s="528"/>
      <c r="B51" s="42" t="str">
        <f t="shared" si="0"/>
        <v/>
      </c>
      <c r="C51" s="483"/>
      <c r="D51" s="486"/>
      <c r="E51" s="486"/>
      <c r="F51" s="486"/>
      <c r="G51" s="488"/>
      <c r="H51" s="490"/>
      <c r="I51" s="494"/>
      <c r="J51" s="497"/>
      <c r="K51" s="500"/>
      <c r="L51" s="500"/>
      <c r="M51" s="500"/>
      <c r="N51" s="500"/>
      <c r="O51" s="503"/>
      <c r="P51" s="506"/>
      <c r="Q51" s="565"/>
      <c r="R51" s="512"/>
      <c r="S51" s="515"/>
      <c r="T51" s="521"/>
      <c r="W51" s="195">
        <v>3</v>
      </c>
      <c r="X51" s="213">
        <f t="shared" si="1"/>
        <v>4</v>
      </c>
      <c r="Y51" s="235"/>
      <c r="Z51" s="246"/>
      <c r="AB51" s="266"/>
    </row>
    <row r="52" spans="1:28" ht="18.600000000000001" customHeight="1">
      <c r="A52" s="528"/>
      <c r="B52" s="42" t="str">
        <f t="shared" si="0"/>
        <v/>
      </c>
      <c r="C52" s="483"/>
      <c r="D52" s="486"/>
      <c r="E52" s="486"/>
      <c r="F52" s="486"/>
      <c r="G52" s="488"/>
      <c r="H52" s="490"/>
      <c r="I52" s="494"/>
      <c r="J52" s="497"/>
      <c r="K52" s="500"/>
      <c r="L52" s="500"/>
      <c r="M52" s="500"/>
      <c r="N52" s="500"/>
      <c r="O52" s="503"/>
      <c r="P52" s="506"/>
      <c r="Q52" s="565"/>
      <c r="R52" s="512"/>
      <c r="S52" s="515"/>
      <c r="T52" s="521"/>
      <c r="W52" s="195">
        <v>4</v>
      </c>
      <c r="X52" s="213">
        <f t="shared" si="1"/>
        <v>5</v>
      </c>
      <c r="Y52" s="235"/>
      <c r="Z52" s="246"/>
      <c r="AB52" s="266"/>
    </row>
    <row r="53" spans="1:28" ht="18.600000000000001" customHeight="1">
      <c r="A53" s="528"/>
      <c r="B53" s="42" t="str">
        <f t="shared" si="0"/>
        <v/>
      </c>
      <c r="C53" s="483"/>
      <c r="D53" s="486"/>
      <c r="E53" s="486"/>
      <c r="F53" s="486"/>
      <c r="G53" s="488"/>
      <c r="H53" s="490"/>
      <c r="I53" s="494"/>
      <c r="J53" s="497"/>
      <c r="K53" s="500"/>
      <c r="L53" s="500"/>
      <c r="M53" s="500"/>
      <c r="N53" s="500"/>
      <c r="O53" s="503"/>
      <c r="P53" s="506"/>
      <c r="Q53" s="565"/>
      <c r="R53" s="512"/>
      <c r="S53" s="515"/>
      <c r="T53" s="521"/>
      <c r="W53" s="195">
        <v>5</v>
      </c>
      <c r="X53" s="213">
        <f t="shared" si="1"/>
        <v>6</v>
      </c>
      <c r="Y53" s="235"/>
      <c r="Z53" s="246"/>
      <c r="AB53" s="266"/>
    </row>
    <row r="54" spans="1:28" ht="18.600000000000001" customHeight="1">
      <c r="A54" s="528"/>
      <c r="B54" s="42" t="str">
        <f t="shared" si="0"/>
        <v/>
      </c>
      <c r="C54" s="483"/>
      <c r="D54" s="486"/>
      <c r="E54" s="486"/>
      <c r="F54" s="486"/>
      <c r="G54" s="488"/>
      <c r="H54" s="490"/>
      <c r="I54" s="494"/>
      <c r="J54" s="497"/>
      <c r="K54" s="500"/>
      <c r="L54" s="500"/>
      <c r="M54" s="500"/>
      <c r="N54" s="500"/>
      <c r="O54" s="503"/>
      <c r="P54" s="506"/>
      <c r="Q54" s="565"/>
      <c r="R54" s="512"/>
      <c r="S54" s="515"/>
      <c r="T54" s="521"/>
      <c r="W54" s="195">
        <v>6</v>
      </c>
      <c r="X54" s="213">
        <f t="shared" si="1"/>
        <v>7</v>
      </c>
      <c r="Y54" s="235"/>
      <c r="Z54" s="246"/>
      <c r="AB54" s="266"/>
    </row>
    <row r="55" spans="1:28" ht="18.600000000000001" customHeight="1">
      <c r="A55" s="528"/>
      <c r="B55" s="42" t="str">
        <f t="shared" si="0"/>
        <v/>
      </c>
      <c r="C55" s="483"/>
      <c r="D55" s="486"/>
      <c r="E55" s="486"/>
      <c r="F55" s="486"/>
      <c r="G55" s="488"/>
      <c r="H55" s="490"/>
      <c r="I55" s="494"/>
      <c r="J55" s="497"/>
      <c r="K55" s="500"/>
      <c r="L55" s="500"/>
      <c r="M55" s="500"/>
      <c r="N55" s="500"/>
      <c r="O55" s="503"/>
      <c r="P55" s="506"/>
      <c r="Q55" s="565"/>
      <c r="R55" s="512"/>
      <c r="S55" s="515"/>
      <c r="T55" s="521"/>
      <c r="W55" s="195">
        <v>7</v>
      </c>
      <c r="X55" s="213">
        <f t="shared" si="1"/>
        <v>1</v>
      </c>
      <c r="Y55" s="235"/>
      <c r="Z55" s="246"/>
      <c r="AB55" s="266"/>
    </row>
    <row r="56" spans="1:28" ht="18.600000000000001" customHeight="1">
      <c r="A56" s="528"/>
      <c r="B56" s="42" t="str">
        <f t="shared" si="0"/>
        <v/>
      </c>
      <c r="C56" s="483"/>
      <c r="D56" s="486"/>
      <c r="E56" s="486"/>
      <c r="F56" s="486"/>
      <c r="G56" s="488"/>
      <c r="H56" s="490"/>
      <c r="I56" s="494"/>
      <c r="J56" s="497"/>
      <c r="K56" s="500"/>
      <c r="L56" s="500"/>
      <c r="M56" s="500"/>
      <c r="N56" s="500"/>
      <c r="O56" s="503"/>
      <c r="P56" s="506"/>
      <c r="Q56" s="565"/>
      <c r="R56" s="512"/>
      <c r="S56" s="515"/>
      <c r="T56" s="521"/>
      <c r="W56" s="195">
        <v>8</v>
      </c>
      <c r="X56" s="213">
        <f t="shared" si="1"/>
        <v>2</v>
      </c>
      <c r="Y56" s="235"/>
      <c r="Z56" s="246"/>
      <c r="AB56" s="266"/>
    </row>
    <row r="57" spans="1:28" ht="18.600000000000001" customHeight="1">
      <c r="A57" s="528"/>
      <c r="B57" s="42" t="str">
        <f t="shared" si="0"/>
        <v/>
      </c>
      <c r="C57" s="483"/>
      <c r="D57" s="486"/>
      <c r="E57" s="486"/>
      <c r="F57" s="486"/>
      <c r="G57" s="488"/>
      <c r="H57" s="490"/>
      <c r="I57" s="494"/>
      <c r="J57" s="497"/>
      <c r="K57" s="500"/>
      <c r="L57" s="500"/>
      <c r="M57" s="500"/>
      <c r="N57" s="500"/>
      <c r="O57" s="503"/>
      <c r="P57" s="506"/>
      <c r="Q57" s="565"/>
      <c r="R57" s="512"/>
      <c r="S57" s="515"/>
      <c r="T57" s="521"/>
      <c r="W57" s="195">
        <v>9</v>
      </c>
      <c r="X57" s="213">
        <f t="shared" si="1"/>
        <v>3</v>
      </c>
      <c r="Y57" s="235"/>
      <c r="Z57" s="246"/>
      <c r="AB57" s="266"/>
    </row>
    <row r="58" spans="1:28" ht="18.600000000000001" customHeight="1">
      <c r="A58" s="528"/>
      <c r="B58" s="42" t="str">
        <f t="shared" si="0"/>
        <v/>
      </c>
      <c r="C58" s="483"/>
      <c r="D58" s="486"/>
      <c r="E58" s="486"/>
      <c r="F58" s="486"/>
      <c r="G58" s="488"/>
      <c r="H58" s="490"/>
      <c r="I58" s="494"/>
      <c r="J58" s="497"/>
      <c r="K58" s="500"/>
      <c r="L58" s="500"/>
      <c r="M58" s="500"/>
      <c r="N58" s="500"/>
      <c r="O58" s="503"/>
      <c r="P58" s="506"/>
      <c r="Q58" s="565"/>
      <c r="R58" s="512"/>
      <c r="S58" s="515"/>
      <c r="T58" s="521"/>
      <c r="W58" s="195">
        <v>10</v>
      </c>
      <c r="X58" s="213">
        <f t="shared" si="1"/>
        <v>4</v>
      </c>
      <c r="Y58" s="235"/>
      <c r="Z58" s="246"/>
      <c r="AB58" s="266"/>
    </row>
    <row r="59" spans="1:28" ht="18.600000000000001" customHeight="1">
      <c r="A59" s="528"/>
      <c r="B59" s="42" t="str">
        <f t="shared" si="0"/>
        <v/>
      </c>
      <c r="C59" s="483"/>
      <c r="D59" s="486"/>
      <c r="E59" s="486"/>
      <c r="F59" s="486"/>
      <c r="G59" s="488"/>
      <c r="H59" s="490"/>
      <c r="I59" s="494"/>
      <c r="J59" s="497"/>
      <c r="K59" s="500"/>
      <c r="L59" s="500"/>
      <c r="M59" s="500"/>
      <c r="N59" s="500"/>
      <c r="O59" s="503"/>
      <c r="P59" s="506"/>
      <c r="Q59" s="565"/>
      <c r="R59" s="512"/>
      <c r="S59" s="515"/>
      <c r="T59" s="521"/>
      <c r="W59" s="195">
        <v>11</v>
      </c>
      <c r="X59" s="213">
        <f t="shared" si="1"/>
        <v>5</v>
      </c>
      <c r="Y59" s="235"/>
      <c r="Z59" s="246"/>
      <c r="AB59" s="266"/>
    </row>
    <row r="60" spans="1:28" ht="18.600000000000001" customHeight="1">
      <c r="A60" s="528"/>
      <c r="B60" s="42" t="str">
        <f t="shared" si="0"/>
        <v/>
      </c>
      <c r="C60" s="483"/>
      <c r="D60" s="486"/>
      <c r="E60" s="486"/>
      <c r="F60" s="486"/>
      <c r="G60" s="488"/>
      <c r="H60" s="490"/>
      <c r="I60" s="494"/>
      <c r="J60" s="497"/>
      <c r="K60" s="500"/>
      <c r="L60" s="500"/>
      <c r="M60" s="500"/>
      <c r="N60" s="500"/>
      <c r="O60" s="503"/>
      <c r="P60" s="506"/>
      <c r="Q60" s="565"/>
      <c r="R60" s="512"/>
      <c r="S60" s="515"/>
      <c r="T60" s="521"/>
      <c r="W60" s="195">
        <v>12</v>
      </c>
      <c r="X60" s="213">
        <f t="shared" si="1"/>
        <v>6</v>
      </c>
      <c r="Y60" s="235"/>
      <c r="Z60" s="246"/>
      <c r="AB60" s="266"/>
    </row>
    <row r="61" spans="1:28" ht="18.600000000000001" customHeight="1">
      <c r="A61" s="528"/>
      <c r="B61" s="42" t="str">
        <f t="shared" si="0"/>
        <v/>
      </c>
      <c r="C61" s="483"/>
      <c r="D61" s="486"/>
      <c r="E61" s="486"/>
      <c r="F61" s="486"/>
      <c r="G61" s="488"/>
      <c r="H61" s="490"/>
      <c r="I61" s="494"/>
      <c r="J61" s="497"/>
      <c r="K61" s="500"/>
      <c r="L61" s="500"/>
      <c r="M61" s="500"/>
      <c r="N61" s="500"/>
      <c r="O61" s="503"/>
      <c r="P61" s="506"/>
      <c r="Q61" s="565"/>
      <c r="R61" s="512"/>
      <c r="S61" s="515"/>
      <c r="T61" s="521"/>
      <c r="W61" s="195">
        <v>13</v>
      </c>
      <c r="X61" s="213">
        <f t="shared" si="1"/>
        <v>7</v>
      </c>
      <c r="Y61" s="235"/>
      <c r="Z61" s="246"/>
      <c r="AB61" s="266"/>
    </row>
    <row r="62" spans="1:28" ht="18.600000000000001" customHeight="1">
      <c r="A62" s="528"/>
      <c r="B62" s="42" t="str">
        <f t="shared" si="0"/>
        <v/>
      </c>
      <c r="C62" s="483"/>
      <c r="D62" s="486"/>
      <c r="E62" s="486"/>
      <c r="F62" s="486"/>
      <c r="G62" s="488"/>
      <c r="H62" s="490"/>
      <c r="I62" s="494"/>
      <c r="J62" s="497"/>
      <c r="K62" s="500"/>
      <c r="L62" s="500"/>
      <c r="M62" s="500"/>
      <c r="N62" s="500"/>
      <c r="O62" s="503"/>
      <c r="P62" s="506"/>
      <c r="Q62" s="565"/>
      <c r="R62" s="512"/>
      <c r="S62" s="515"/>
      <c r="T62" s="521"/>
      <c r="W62" s="195">
        <v>14</v>
      </c>
      <c r="X62" s="213">
        <f t="shared" si="1"/>
        <v>1</v>
      </c>
      <c r="Y62" s="235"/>
      <c r="Z62" s="246"/>
      <c r="AB62" s="266"/>
    </row>
    <row r="63" spans="1:28" ht="18.600000000000001" customHeight="1">
      <c r="A63" s="528"/>
      <c r="B63" s="42" t="str">
        <f t="shared" si="0"/>
        <v/>
      </c>
      <c r="C63" s="483"/>
      <c r="D63" s="486"/>
      <c r="E63" s="486"/>
      <c r="F63" s="486"/>
      <c r="G63" s="488"/>
      <c r="H63" s="490"/>
      <c r="I63" s="494"/>
      <c r="J63" s="497"/>
      <c r="K63" s="500"/>
      <c r="L63" s="500"/>
      <c r="M63" s="500"/>
      <c r="N63" s="500"/>
      <c r="O63" s="503"/>
      <c r="P63" s="506"/>
      <c r="Q63" s="565"/>
      <c r="R63" s="512"/>
      <c r="S63" s="515"/>
      <c r="T63" s="521"/>
      <c r="W63" s="195">
        <v>15</v>
      </c>
      <c r="X63" s="213">
        <f t="shared" si="1"/>
        <v>2</v>
      </c>
      <c r="Y63" s="235"/>
      <c r="Z63" s="246"/>
      <c r="AB63" s="266"/>
    </row>
    <row r="64" spans="1:28" ht="18.600000000000001" customHeight="1">
      <c r="A64" s="528"/>
      <c r="B64" s="42" t="str">
        <f t="shared" si="0"/>
        <v/>
      </c>
      <c r="C64" s="483"/>
      <c r="D64" s="486"/>
      <c r="E64" s="486"/>
      <c r="F64" s="486"/>
      <c r="G64" s="488"/>
      <c r="H64" s="490"/>
      <c r="I64" s="494"/>
      <c r="J64" s="497"/>
      <c r="K64" s="500"/>
      <c r="L64" s="500"/>
      <c r="M64" s="500"/>
      <c r="N64" s="500"/>
      <c r="O64" s="503"/>
      <c r="P64" s="506"/>
      <c r="Q64" s="565"/>
      <c r="R64" s="512"/>
      <c r="S64" s="515"/>
      <c r="T64" s="521"/>
      <c r="W64" s="195">
        <v>16</v>
      </c>
      <c r="X64" s="213">
        <f t="shared" si="1"/>
        <v>3</v>
      </c>
      <c r="Y64" s="235"/>
      <c r="Z64" s="246"/>
      <c r="AB64" s="266"/>
    </row>
    <row r="65" spans="1:28" ht="18.600000000000001" customHeight="1">
      <c r="A65" s="528"/>
      <c r="B65" s="42" t="str">
        <f t="shared" si="0"/>
        <v/>
      </c>
      <c r="C65" s="483"/>
      <c r="D65" s="486"/>
      <c r="E65" s="486"/>
      <c r="F65" s="486"/>
      <c r="G65" s="488"/>
      <c r="H65" s="490"/>
      <c r="I65" s="494"/>
      <c r="J65" s="497"/>
      <c r="K65" s="500"/>
      <c r="L65" s="500"/>
      <c r="M65" s="500"/>
      <c r="N65" s="500"/>
      <c r="O65" s="503"/>
      <c r="P65" s="506"/>
      <c r="Q65" s="565"/>
      <c r="R65" s="512"/>
      <c r="S65" s="515"/>
      <c r="T65" s="521"/>
      <c r="W65" s="195">
        <v>17</v>
      </c>
      <c r="X65" s="213">
        <f t="shared" si="1"/>
        <v>4</v>
      </c>
      <c r="Y65" s="235"/>
      <c r="Z65" s="246"/>
      <c r="AB65" s="266"/>
    </row>
    <row r="66" spans="1:28" ht="18.600000000000001" customHeight="1">
      <c r="A66" s="528"/>
      <c r="B66" s="42" t="str">
        <f t="shared" si="0"/>
        <v/>
      </c>
      <c r="C66" s="483"/>
      <c r="D66" s="486"/>
      <c r="E66" s="486"/>
      <c r="F66" s="486"/>
      <c r="G66" s="488"/>
      <c r="H66" s="490"/>
      <c r="I66" s="494"/>
      <c r="J66" s="497"/>
      <c r="K66" s="500"/>
      <c r="L66" s="500"/>
      <c r="M66" s="500"/>
      <c r="N66" s="500"/>
      <c r="O66" s="503"/>
      <c r="P66" s="506"/>
      <c r="Q66" s="565"/>
      <c r="R66" s="512"/>
      <c r="S66" s="515"/>
      <c r="T66" s="521"/>
      <c r="W66" s="195">
        <v>18</v>
      </c>
      <c r="X66" s="213">
        <f t="shared" si="1"/>
        <v>5</v>
      </c>
      <c r="Y66" s="235"/>
      <c r="Z66" s="246"/>
      <c r="AB66" s="266"/>
    </row>
    <row r="67" spans="1:28" ht="18.600000000000001" customHeight="1">
      <c r="A67" s="528"/>
      <c r="B67" s="42" t="str">
        <f t="shared" si="0"/>
        <v/>
      </c>
      <c r="C67" s="483"/>
      <c r="D67" s="486"/>
      <c r="E67" s="486"/>
      <c r="F67" s="486"/>
      <c r="G67" s="488"/>
      <c r="H67" s="490"/>
      <c r="I67" s="494"/>
      <c r="J67" s="497"/>
      <c r="K67" s="500"/>
      <c r="L67" s="500"/>
      <c r="M67" s="500"/>
      <c r="N67" s="500"/>
      <c r="O67" s="503"/>
      <c r="P67" s="506"/>
      <c r="Q67" s="565"/>
      <c r="R67" s="512"/>
      <c r="S67" s="515"/>
      <c r="T67" s="521"/>
      <c r="W67" s="195">
        <v>19</v>
      </c>
      <c r="X67" s="213">
        <f t="shared" si="1"/>
        <v>6</v>
      </c>
      <c r="Y67" s="235"/>
      <c r="Z67" s="246"/>
      <c r="AB67" s="266"/>
    </row>
    <row r="68" spans="1:28" ht="18.600000000000001" customHeight="1">
      <c r="A68" s="528"/>
      <c r="B68" s="42" t="str">
        <f t="shared" si="0"/>
        <v/>
      </c>
      <c r="C68" s="483"/>
      <c r="D68" s="486"/>
      <c r="E68" s="486"/>
      <c r="F68" s="486"/>
      <c r="G68" s="488"/>
      <c r="H68" s="490"/>
      <c r="I68" s="494"/>
      <c r="J68" s="497"/>
      <c r="K68" s="500"/>
      <c r="L68" s="500"/>
      <c r="M68" s="500"/>
      <c r="N68" s="500"/>
      <c r="O68" s="503"/>
      <c r="P68" s="506"/>
      <c r="Q68" s="565"/>
      <c r="R68" s="512"/>
      <c r="S68" s="515"/>
      <c r="T68" s="521"/>
      <c r="W68" s="195">
        <v>20</v>
      </c>
      <c r="X68" s="213">
        <f t="shared" si="1"/>
        <v>7</v>
      </c>
      <c r="Y68" s="235"/>
      <c r="Z68" s="246"/>
      <c r="AB68" s="266"/>
    </row>
    <row r="69" spans="1:28" ht="18.600000000000001" customHeight="1">
      <c r="A69" s="528"/>
      <c r="B69" s="42" t="str">
        <f t="shared" si="0"/>
        <v/>
      </c>
      <c r="C69" s="483"/>
      <c r="D69" s="486"/>
      <c r="E69" s="486"/>
      <c r="F69" s="486"/>
      <c r="G69" s="488"/>
      <c r="H69" s="490"/>
      <c r="I69" s="494"/>
      <c r="J69" s="497"/>
      <c r="K69" s="500"/>
      <c r="L69" s="500"/>
      <c r="M69" s="500"/>
      <c r="N69" s="500"/>
      <c r="O69" s="503"/>
      <c r="P69" s="506"/>
      <c r="Q69" s="565"/>
      <c r="R69" s="512"/>
      <c r="S69" s="515"/>
      <c r="T69" s="521"/>
      <c r="W69" s="195">
        <v>21</v>
      </c>
      <c r="X69" s="213">
        <f t="shared" si="1"/>
        <v>1</v>
      </c>
      <c r="Y69" s="235"/>
      <c r="Z69" s="246"/>
      <c r="AB69" s="266"/>
    </row>
    <row r="70" spans="1:28" ht="18.600000000000001" customHeight="1">
      <c r="A70" s="528"/>
      <c r="B70" s="42" t="str">
        <f t="shared" si="0"/>
        <v/>
      </c>
      <c r="C70" s="483"/>
      <c r="D70" s="486"/>
      <c r="E70" s="486"/>
      <c r="F70" s="486"/>
      <c r="G70" s="488"/>
      <c r="H70" s="490"/>
      <c r="I70" s="494"/>
      <c r="J70" s="497"/>
      <c r="K70" s="500"/>
      <c r="L70" s="500"/>
      <c r="M70" s="500"/>
      <c r="N70" s="500"/>
      <c r="O70" s="503"/>
      <c r="P70" s="506"/>
      <c r="Q70" s="565"/>
      <c r="R70" s="512"/>
      <c r="S70" s="515"/>
      <c r="T70" s="521"/>
      <c r="W70" s="195">
        <v>22</v>
      </c>
      <c r="X70" s="213">
        <f t="shared" si="1"/>
        <v>2</v>
      </c>
      <c r="Y70" s="235"/>
      <c r="Z70" s="246"/>
      <c r="AB70" s="266"/>
    </row>
    <row r="71" spans="1:28" ht="18.600000000000001" customHeight="1">
      <c r="A71" s="528"/>
      <c r="B71" s="42" t="str">
        <f t="shared" si="0"/>
        <v/>
      </c>
      <c r="C71" s="483"/>
      <c r="D71" s="486"/>
      <c r="E71" s="486"/>
      <c r="F71" s="486"/>
      <c r="G71" s="488"/>
      <c r="H71" s="490"/>
      <c r="I71" s="494"/>
      <c r="J71" s="497"/>
      <c r="K71" s="500"/>
      <c r="L71" s="500"/>
      <c r="M71" s="500"/>
      <c r="N71" s="500"/>
      <c r="O71" s="503"/>
      <c r="P71" s="506"/>
      <c r="Q71" s="565"/>
      <c r="R71" s="512"/>
      <c r="S71" s="515"/>
      <c r="T71" s="521"/>
      <c r="W71" s="195">
        <v>23</v>
      </c>
      <c r="X71" s="213">
        <f t="shared" si="1"/>
        <v>3</v>
      </c>
      <c r="Y71" s="235"/>
      <c r="Z71" s="246"/>
      <c r="AB71" s="266"/>
    </row>
    <row r="72" spans="1:28" ht="18.600000000000001" customHeight="1">
      <c r="A72" s="528"/>
      <c r="B72" s="42" t="str">
        <f t="shared" si="0"/>
        <v/>
      </c>
      <c r="C72" s="483"/>
      <c r="D72" s="486"/>
      <c r="E72" s="486"/>
      <c r="F72" s="486"/>
      <c r="G72" s="488"/>
      <c r="H72" s="490"/>
      <c r="I72" s="494"/>
      <c r="J72" s="497"/>
      <c r="K72" s="500"/>
      <c r="L72" s="500"/>
      <c r="M72" s="500"/>
      <c r="N72" s="500"/>
      <c r="O72" s="503"/>
      <c r="P72" s="506"/>
      <c r="Q72" s="565"/>
      <c r="R72" s="512"/>
      <c r="S72" s="515"/>
      <c r="T72" s="521"/>
      <c r="W72" s="195">
        <v>24</v>
      </c>
      <c r="X72" s="213">
        <f t="shared" si="1"/>
        <v>4</v>
      </c>
      <c r="Y72" s="235"/>
      <c r="Z72" s="246"/>
      <c r="AB72" s="266"/>
    </row>
    <row r="73" spans="1:28" ht="18.600000000000001" customHeight="1">
      <c r="A73" s="528"/>
      <c r="B73" s="42" t="str">
        <f t="shared" ref="B73:B83" si="2">IF(A73&lt;&gt;"",WEEKDAY($A$1&amp;"/"&amp;$E$1&amp;"/"&amp;A73),"")</f>
        <v/>
      </c>
      <c r="C73" s="483"/>
      <c r="D73" s="486"/>
      <c r="E73" s="486"/>
      <c r="F73" s="486"/>
      <c r="G73" s="488"/>
      <c r="H73" s="490"/>
      <c r="I73" s="494"/>
      <c r="J73" s="497"/>
      <c r="K73" s="500"/>
      <c r="L73" s="500"/>
      <c r="M73" s="500"/>
      <c r="N73" s="500"/>
      <c r="O73" s="503"/>
      <c r="P73" s="506"/>
      <c r="Q73" s="565"/>
      <c r="R73" s="512"/>
      <c r="S73" s="515"/>
      <c r="T73" s="521"/>
      <c r="W73" s="195">
        <v>25</v>
      </c>
      <c r="X73" s="213">
        <f t="shared" si="1"/>
        <v>5</v>
      </c>
      <c r="Y73" s="235"/>
      <c r="Z73" s="246"/>
      <c r="AB73" s="266"/>
    </row>
    <row r="74" spans="1:28" ht="18.600000000000001" customHeight="1">
      <c r="A74" s="528"/>
      <c r="B74" s="42" t="str">
        <f t="shared" si="2"/>
        <v/>
      </c>
      <c r="C74" s="483"/>
      <c r="D74" s="486"/>
      <c r="E74" s="486"/>
      <c r="F74" s="486"/>
      <c r="G74" s="488"/>
      <c r="H74" s="490"/>
      <c r="I74" s="494"/>
      <c r="J74" s="497"/>
      <c r="K74" s="500"/>
      <c r="L74" s="500"/>
      <c r="M74" s="500"/>
      <c r="N74" s="500"/>
      <c r="O74" s="503"/>
      <c r="P74" s="506"/>
      <c r="Q74" s="565"/>
      <c r="R74" s="512"/>
      <c r="S74" s="515"/>
      <c r="T74" s="521"/>
      <c r="W74" s="195">
        <v>26</v>
      </c>
      <c r="X74" s="213">
        <f t="shared" si="1"/>
        <v>6</v>
      </c>
      <c r="Y74" s="235"/>
      <c r="Z74" s="246"/>
      <c r="AB74" s="266"/>
    </row>
    <row r="75" spans="1:28" ht="18.600000000000001" customHeight="1">
      <c r="A75" s="528"/>
      <c r="B75" s="42" t="str">
        <f t="shared" si="2"/>
        <v/>
      </c>
      <c r="C75" s="483"/>
      <c r="D75" s="486"/>
      <c r="E75" s="486"/>
      <c r="F75" s="486"/>
      <c r="G75" s="488"/>
      <c r="H75" s="490"/>
      <c r="I75" s="494"/>
      <c r="J75" s="497"/>
      <c r="K75" s="500"/>
      <c r="L75" s="500"/>
      <c r="M75" s="500"/>
      <c r="N75" s="500"/>
      <c r="O75" s="503"/>
      <c r="P75" s="506"/>
      <c r="Q75" s="565"/>
      <c r="R75" s="512"/>
      <c r="S75" s="515"/>
      <c r="T75" s="521"/>
      <c r="W75" s="195">
        <v>27</v>
      </c>
      <c r="X75" s="213">
        <f t="shared" si="1"/>
        <v>7</v>
      </c>
      <c r="Y75" s="235"/>
      <c r="Z75" s="246"/>
      <c r="AB75" s="266"/>
    </row>
    <row r="76" spans="1:28" ht="18.600000000000001" customHeight="1">
      <c r="A76" s="528"/>
      <c r="B76" s="42" t="str">
        <f t="shared" si="2"/>
        <v/>
      </c>
      <c r="C76" s="483"/>
      <c r="D76" s="486"/>
      <c r="E76" s="486"/>
      <c r="F76" s="486"/>
      <c r="G76" s="488"/>
      <c r="H76" s="490"/>
      <c r="I76" s="494"/>
      <c r="J76" s="497"/>
      <c r="K76" s="500"/>
      <c r="L76" s="500"/>
      <c r="M76" s="500"/>
      <c r="N76" s="500"/>
      <c r="O76" s="503"/>
      <c r="P76" s="506"/>
      <c r="Q76" s="565"/>
      <c r="R76" s="512"/>
      <c r="S76" s="515"/>
      <c r="T76" s="521"/>
      <c r="W76" s="195">
        <v>28</v>
      </c>
      <c r="X76" s="213">
        <f t="shared" si="1"/>
        <v>1</v>
      </c>
      <c r="Y76" s="235"/>
      <c r="Z76" s="246"/>
      <c r="AB76" s="266"/>
    </row>
    <row r="77" spans="1:28" ht="18.600000000000001" customHeight="1">
      <c r="A77" s="528"/>
      <c r="B77" s="42" t="str">
        <f t="shared" si="2"/>
        <v/>
      </c>
      <c r="C77" s="483"/>
      <c r="D77" s="486"/>
      <c r="E77" s="486"/>
      <c r="F77" s="486"/>
      <c r="G77" s="488"/>
      <c r="H77" s="490"/>
      <c r="I77" s="494"/>
      <c r="J77" s="497"/>
      <c r="K77" s="500"/>
      <c r="L77" s="500"/>
      <c r="M77" s="500"/>
      <c r="N77" s="500"/>
      <c r="O77" s="503"/>
      <c r="P77" s="506"/>
      <c r="Q77" s="565"/>
      <c r="R77" s="512"/>
      <c r="S77" s="515"/>
      <c r="T77" s="521"/>
      <c r="W77" s="195">
        <v>29</v>
      </c>
      <c r="X77" s="213">
        <f t="shared" si="1"/>
        <v>2</v>
      </c>
      <c r="Y77" s="235"/>
      <c r="Z77" s="246"/>
      <c r="AB77" s="266"/>
    </row>
    <row r="78" spans="1:28" ht="18.600000000000001" customHeight="1">
      <c r="A78" s="528"/>
      <c r="B78" s="42" t="str">
        <f t="shared" si="2"/>
        <v/>
      </c>
      <c r="C78" s="483"/>
      <c r="D78" s="486"/>
      <c r="E78" s="486"/>
      <c r="F78" s="486"/>
      <c r="G78" s="488"/>
      <c r="H78" s="490"/>
      <c r="I78" s="494"/>
      <c r="J78" s="497"/>
      <c r="K78" s="500"/>
      <c r="L78" s="500"/>
      <c r="M78" s="500"/>
      <c r="N78" s="500"/>
      <c r="O78" s="503"/>
      <c r="P78" s="506"/>
      <c r="Q78" s="565"/>
      <c r="R78" s="512"/>
      <c r="S78" s="515"/>
      <c r="T78" s="521"/>
      <c r="W78" s="195">
        <v>30</v>
      </c>
      <c r="X78" s="213">
        <f t="shared" si="1"/>
        <v>3</v>
      </c>
      <c r="Y78" s="235"/>
      <c r="Z78" s="246"/>
      <c r="AB78" s="266"/>
    </row>
    <row r="79" spans="1:28" ht="18.600000000000001" customHeight="1">
      <c r="A79" s="528"/>
      <c r="B79" s="42" t="str">
        <f t="shared" si="2"/>
        <v/>
      </c>
      <c r="C79" s="483"/>
      <c r="D79" s="486"/>
      <c r="E79" s="486"/>
      <c r="F79" s="486"/>
      <c r="G79" s="488"/>
      <c r="H79" s="490"/>
      <c r="I79" s="494"/>
      <c r="J79" s="497"/>
      <c r="K79" s="500"/>
      <c r="L79" s="500"/>
      <c r="M79" s="500"/>
      <c r="N79" s="500"/>
      <c r="O79" s="503"/>
      <c r="P79" s="506"/>
      <c r="Q79" s="565"/>
      <c r="R79" s="512"/>
      <c r="S79" s="515"/>
      <c r="T79" s="521"/>
      <c r="W79" s="538"/>
      <c r="X79" s="539"/>
      <c r="Y79" s="235"/>
      <c r="Z79" s="246"/>
      <c r="AB79" s="266"/>
    </row>
    <row r="80" spans="1:28" ht="18.600000000000001" customHeight="1">
      <c r="A80" s="528"/>
      <c r="B80" s="42" t="str">
        <f t="shared" si="2"/>
        <v/>
      </c>
      <c r="C80" s="483"/>
      <c r="D80" s="486"/>
      <c r="E80" s="486"/>
      <c r="F80" s="486"/>
      <c r="G80" s="488"/>
      <c r="H80" s="490"/>
      <c r="I80" s="494"/>
      <c r="J80" s="497"/>
      <c r="K80" s="500"/>
      <c r="L80" s="500"/>
      <c r="M80" s="500"/>
      <c r="N80" s="500"/>
      <c r="O80" s="503"/>
      <c r="P80" s="506"/>
      <c r="Q80" s="565"/>
      <c r="R80" s="512"/>
      <c r="S80" s="515"/>
      <c r="T80" s="521"/>
      <c r="W80" s="193"/>
      <c r="X80" s="193"/>
      <c r="Y80" s="235"/>
      <c r="Z80" s="246"/>
      <c r="AB80" s="266"/>
    </row>
    <row r="81" spans="1:28" ht="18.600000000000001" customHeight="1">
      <c r="A81" s="528"/>
      <c r="B81" s="42" t="str">
        <f t="shared" si="2"/>
        <v/>
      </c>
      <c r="C81" s="483"/>
      <c r="D81" s="486"/>
      <c r="E81" s="486"/>
      <c r="F81" s="486"/>
      <c r="G81" s="488"/>
      <c r="H81" s="490"/>
      <c r="I81" s="494"/>
      <c r="J81" s="497"/>
      <c r="K81" s="500"/>
      <c r="L81" s="500"/>
      <c r="M81" s="500"/>
      <c r="N81" s="500"/>
      <c r="O81" s="503"/>
      <c r="P81" s="506"/>
      <c r="Q81" s="565"/>
      <c r="R81" s="512"/>
      <c r="S81" s="515"/>
      <c r="T81" s="521"/>
      <c r="W81" s="193"/>
      <c r="X81" s="193"/>
      <c r="Y81" s="235"/>
      <c r="Z81" s="246"/>
      <c r="AB81" s="266"/>
    </row>
    <row r="82" spans="1:28" ht="18.600000000000001" customHeight="1">
      <c r="A82" s="528"/>
      <c r="B82" s="42" t="str">
        <f t="shared" si="2"/>
        <v/>
      </c>
      <c r="C82" s="483"/>
      <c r="D82" s="486"/>
      <c r="E82" s="486"/>
      <c r="F82" s="486"/>
      <c r="G82" s="488"/>
      <c r="H82" s="490"/>
      <c r="I82" s="494"/>
      <c r="J82" s="497"/>
      <c r="K82" s="500"/>
      <c r="L82" s="500"/>
      <c r="M82" s="500"/>
      <c r="N82" s="500"/>
      <c r="O82" s="503"/>
      <c r="P82" s="506"/>
      <c r="Q82" s="565"/>
      <c r="R82" s="512"/>
      <c r="S82" s="515"/>
      <c r="T82" s="521"/>
      <c r="W82" s="193"/>
      <c r="X82" s="193"/>
      <c r="Y82" s="235"/>
      <c r="Z82" s="246"/>
      <c r="AB82" s="266"/>
    </row>
    <row r="83" spans="1:28" ht="18.600000000000001" customHeight="1">
      <c r="A83" s="529"/>
      <c r="B83" s="43" t="str">
        <f t="shared" si="2"/>
        <v/>
      </c>
      <c r="C83" s="484"/>
      <c r="D83" s="487"/>
      <c r="E83" s="487"/>
      <c r="F83" s="487"/>
      <c r="G83" s="560"/>
      <c r="H83" s="492"/>
      <c r="I83" s="496"/>
      <c r="J83" s="499"/>
      <c r="K83" s="502"/>
      <c r="L83" s="502"/>
      <c r="M83" s="502"/>
      <c r="N83" s="502"/>
      <c r="O83" s="504"/>
      <c r="P83" s="507"/>
      <c r="Q83" s="566"/>
      <c r="R83" s="513"/>
      <c r="S83" s="516"/>
      <c r="T83" s="522"/>
      <c r="W83" s="193"/>
      <c r="X83" s="193"/>
      <c r="Y83" s="235"/>
      <c r="Z83" s="246"/>
      <c r="AB83" s="266"/>
    </row>
    <row r="84" spans="1:28" ht="18.600000000000001" customHeight="1">
      <c r="A84" s="34" t="s">
        <v>105</v>
      </c>
      <c r="B84" s="44"/>
      <c r="C84" s="44"/>
      <c r="D84" s="44"/>
      <c r="E84" s="44"/>
      <c r="F84" s="44"/>
      <c r="G84" s="70"/>
      <c r="H84" s="83">
        <f>COUNTA(H9:H83)</f>
        <v>0</v>
      </c>
      <c r="I84" s="95">
        <f>COUNTA(I9:I83)</f>
        <v>0</v>
      </c>
      <c r="J84" s="104">
        <f t="shared" ref="J84:S84" si="3">SUM(J9:J83)</f>
        <v>0</v>
      </c>
      <c r="K84" s="83">
        <f t="shared" si="3"/>
        <v>0</v>
      </c>
      <c r="L84" s="83">
        <f t="shared" si="3"/>
        <v>0</v>
      </c>
      <c r="M84" s="83">
        <f t="shared" si="3"/>
        <v>0</v>
      </c>
      <c r="N84" s="83">
        <f t="shared" si="3"/>
        <v>0</v>
      </c>
      <c r="O84" s="83">
        <f t="shared" si="3"/>
        <v>0</v>
      </c>
      <c r="P84" s="83">
        <f t="shared" si="3"/>
        <v>0</v>
      </c>
      <c r="Q84" s="83">
        <f t="shared" si="3"/>
        <v>0</v>
      </c>
      <c r="R84" s="83">
        <f t="shared" si="3"/>
        <v>0</v>
      </c>
      <c r="S84" s="83">
        <f t="shared" si="3"/>
        <v>0</v>
      </c>
      <c r="T84" s="104">
        <f>COUNTA(T9:T83)</f>
        <v>0</v>
      </c>
      <c r="W84" s="193"/>
      <c r="X84" s="193"/>
      <c r="Y84" s="235"/>
      <c r="Z84" s="246"/>
      <c r="AB84" s="266"/>
    </row>
    <row r="85" spans="1:28" ht="18.600000000000001" customHeight="1">
      <c r="A85" s="3"/>
      <c r="B85" s="45"/>
      <c r="C85" s="56"/>
      <c r="D85" s="45"/>
      <c r="E85" s="56"/>
      <c r="F85" s="45"/>
      <c r="G85" s="71"/>
      <c r="H85" s="84" t="str">
        <f>IF(H84=I84,"","※↑「内容」↑「分野」の件数が一致するように入力してください。")</f>
        <v/>
      </c>
      <c r="T85" s="165" t="str">
        <f>IF(T84&gt;30,"↑","")</f>
        <v/>
      </c>
      <c r="W85" s="193"/>
      <c r="X85" s="193"/>
      <c r="Y85" s="235"/>
      <c r="Z85" s="246"/>
      <c r="AB85" s="266"/>
    </row>
    <row r="86" spans="1:28" ht="18.600000000000001" customHeight="1">
      <c r="A86" s="25" t="str">
        <f>IF(B119&lt;&gt;T84,"報告日数（A列）と活動日数（T列）が一致していません。活動日数（T列）は一日に一つだけ【〇】を入力してください。","")</f>
        <v/>
      </c>
      <c r="T86" s="165" t="str">
        <f>IF(T84&gt;30,"活動日数が今月の日数を越えないように訂正してください。","")</f>
        <v/>
      </c>
      <c r="W86" s="193"/>
      <c r="X86" s="193"/>
      <c r="Y86" s="235"/>
      <c r="Z86" s="246"/>
      <c r="AB86" s="266"/>
    </row>
    <row r="87" spans="1:28" ht="18.600000000000001" customHeight="1">
      <c r="W87" s="193"/>
      <c r="X87" s="193"/>
      <c r="Y87" s="235"/>
      <c r="Z87" s="246"/>
      <c r="AB87" s="266"/>
    </row>
    <row r="88" spans="1:28">
      <c r="A88" s="35">
        <f>COUNTIF($A$9:$A$83,1)</f>
        <v>0</v>
      </c>
      <c r="B88" s="35">
        <f t="shared" ref="B88:B118" si="4">COUNTIF(A88,"&gt;=1")</f>
        <v>0</v>
      </c>
    </row>
    <row r="89" spans="1:28">
      <c r="A89" s="35">
        <f>COUNTIF($A$9:$A$83,2)</f>
        <v>0</v>
      </c>
      <c r="B89" s="35">
        <f t="shared" si="4"/>
        <v>0</v>
      </c>
    </row>
    <row r="90" spans="1:28">
      <c r="A90" s="35">
        <f>COUNTIF($A$9:$A$83,3)</f>
        <v>0</v>
      </c>
      <c r="B90" s="35">
        <f t="shared" si="4"/>
        <v>0</v>
      </c>
    </row>
    <row r="91" spans="1:28">
      <c r="A91" s="35">
        <f>COUNTIF($A$9:$A$83,4)</f>
        <v>0</v>
      </c>
      <c r="B91" s="35">
        <f t="shared" si="4"/>
        <v>0</v>
      </c>
    </row>
    <row r="92" spans="1:28">
      <c r="A92" s="35">
        <f>COUNTIF($A$9:$A$83,5)</f>
        <v>0</v>
      </c>
      <c r="B92" s="35">
        <f t="shared" si="4"/>
        <v>0</v>
      </c>
    </row>
    <row r="93" spans="1:28">
      <c r="A93" s="35">
        <f>COUNTIF($A$9:$A$83,6)</f>
        <v>0</v>
      </c>
      <c r="B93" s="35">
        <f t="shared" si="4"/>
        <v>0</v>
      </c>
    </row>
    <row r="94" spans="1:28">
      <c r="A94" s="35">
        <f>COUNTIF($A$9:$A$83,7)</f>
        <v>0</v>
      </c>
      <c r="B94" s="35">
        <f t="shared" si="4"/>
        <v>0</v>
      </c>
    </row>
    <row r="95" spans="1:28">
      <c r="A95" s="35">
        <f>COUNTIF($A$9:$A$83,8)</f>
        <v>0</v>
      </c>
      <c r="B95" s="35">
        <f t="shared" si="4"/>
        <v>0</v>
      </c>
    </row>
    <row r="96" spans="1:28">
      <c r="A96" s="35">
        <f>COUNTIF($A$9:$A$83,9)</f>
        <v>0</v>
      </c>
      <c r="B96" s="35">
        <f t="shared" si="4"/>
        <v>0</v>
      </c>
    </row>
    <row r="97" spans="1:2">
      <c r="A97" s="35">
        <f>COUNTIF($A$9:$A$83,10)</f>
        <v>0</v>
      </c>
      <c r="B97" s="35">
        <f t="shared" si="4"/>
        <v>0</v>
      </c>
    </row>
    <row r="98" spans="1:2">
      <c r="A98" s="35">
        <f>COUNTIF($A$9:$A$83,11)</f>
        <v>0</v>
      </c>
      <c r="B98" s="35">
        <f t="shared" si="4"/>
        <v>0</v>
      </c>
    </row>
    <row r="99" spans="1:2">
      <c r="A99" s="35">
        <f>COUNTIF($A$9:$A$83,12)</f>
        <v>0</v>
      </c>
      <c r="B99" s="35">
        <f t="shared" si="4"/>
        <v>0</v>
      </c>
    </row>
    <row r="100" spans="1:2">
      <c r="A100" s="35">
        <f>COUNTIF($A$9:$A$83,13)</f>
        <v>0</v>
      </c>
      <c r="B100" s="35">
        <f t="shared" si="4"/>
        <v>0</v>
      </c>
    </row>
    <row r="101" spans="1:2">
      <c r="A101" s="35">
        <f>COUNTIF($A$9:$A$83,14)</f>
        <v>0</v>
      </c>
      <c r="B101" s="35">
        <f t="shared" si="4"/>
        <v>0</v>
      </c>
    </row>
    <row r="102" spans="1:2">
      <c r="A102" s="35">
        <f>COUNTIF($A$9:$A$83,15)</f>
        <v>0</v>
      </c>
      <c r="B102" s="35">
        <f t="shared" si="4"/>
        <v>0</v>
      </c>
    </row>
    <row r="103" spans="1:2">
      <c r="A103" s="35">
        <f>COUNTIF($A$9:$A$83,16)</f>
        <v>0</v>
      </c>
      <c r="B103" s="35">
        <f t="shared" si="4"/>
        <v>0</v>
      </c>
    </row>
    <row r="104" spans="1:2">
      <c r="A104" s="35">
        <f>COUNTIF($A$9:$A$83,17)</f>
        <v>0</v>
      </c>
      <c r="B104" s="35">
        <f t="shared" si="4"/>
        <v>0</v>
      </c>
    </row>
    <row r="105" spans="1:2">
      <c r="A105" s="35">
        <f>COUNTIF($A$9:$A$83,18)</f>
        <v>0</v>
      </c>
      <c r="B105" s="35">
        <f t="shared" si="4"/>
        <v>0</v>
      </c>
    </row>
    <row r="106" spans="1:2">
      <c r="A106" s="35">
        <f>COUNTIF($A$9:$A$83,19)</f>
        <v>0</v>
      </c>
      <c r="B106" s="35">
        <f t="shared" si="4"/>
        <v>0</v>
      </c>
    </row>
    <row r="107" spans="1:2">
      <c r="A107" s="35">
        <f>COUNTIF($A$9:$A$83,20)</f>
        <v>0</v>
      </c>
      <c r="B107" s="35">
        <f t="shared" si="4"/>
        <v>0</v>
      </c>
    </row>
    <row r="108" spans="1:2">
      <c r="A108" s="35">
        <f>COUNTIF($A$9:$A$83,21)</f>
        <v>0</v>
      </c>
      <c r="B108" s="35">
        <f t="shared" si="4"/>
        <v>0</v>
      </c>
    </row>
    <row r="109" spans="1:2">
      <c r="A109" s="35">
        <f>COUNTIF($A$9:$A$83,22)</f>
        <v>0</v>
      </c>
      <c r="B109" s="35">
        <f t="shared" si="4"/>
        <v>0</v>
      </c>
    </row>
    <row r="110" spans="1:2">
      <c r="A110" s="35">
        <f>COUNTIF($A$9:$A$83,23)</f>
        <v>0</v>
      </c>
      <c r="B110" s="35">
        <f t="shared" si="4"/>
        <v>0</v>
      </c>
    </row>
    <row r="111" spans="1:2">
      <c r="A111" s="35">
        <f>COUNTIF($A$9:$A$83,24)</f>
        <v>0</v>
      </c>
      <c r="B111" s="35">
        <f t="shared" si="4"/>
        <v>0</v>
      </c>
    </row>
    <row r="112" spans="1:2">
      <c r="A112" s="35">
        <f>COUNTIF($A$9:$A$83,25)</f>
        <v>0</v>
      </c>
      <c r="B112" s="35">
        <f t="shared" si="4"/>
        <v>0</v>
      </c>
    </row>
    <row r="113" spans="1:2">
      <c r="A113" s="35">
        <f>COUNTIF($A$9:$A$83,26)</f>
        <v>0</v>
      </c>
      <c r="B113" s="35">
        <f t="shared" si="4"/>
        <v>0</v>
      </c>
    </row>
    <row r="114" spans="1:2">
      <c r="A114" s="35">
        <f>COUNTIF($A$9:$A$83,27)</f>
        <v>0</v>
      </c>
      <c r="B114" s="35">
        <f t="shared" si="4"/>
        <v>0</v>
      </c>
    </row>
    <row r="115" spans="1:2">
      <c r="A115" s="35">
        <f>COUNTIF($A$9:$A$83,28)</f>
        <v>0</v>
      </c>
      <c r="B115" s="35">
        <f t="shared" si="4"/>
        <v>0</v>
      </c>
    </row>
    <row r="116" spans="1:2">
      <c r="A116" s="35">
        <f>COUNTIF($A$9:$A$83,29)</f>
        <v>0</v>
      </c>
      <c r="B116" s="35">
        <f t="shared" si="4"/>
        <v>0</v>
      </c>
    </row>
    <row r="117" spans="1:2">
      <c r="A117" s="35">
        <f>COUNTIF($A$9:$A$83,30)</f>
        <v>0</v>
      </c>
      <c r="B117" s="35">
        <f t="shared" si="4"/>
        <v>0</v>
      </c>
    </row>
    <row r="118" spans="1:2">
      <c r="A118" s="35">
        <f>COUNTIF($A$9:$A$83,31)</f>
        <v>0</v>
      </c>
      <c r="B118" s="35">
        <f t="shared" si="4"/>
        <v>0</v>
      </c>
    </row>
    <row r="119" spans="1:2">
      <c r="B119" s="10">
        <f>SUM(B88:B118)</f>
        <v>0</v>
      </c>
    </row>
  </sheetData>
  <sheetProtection algorithmName="SHA-512" hashValue="sAZWHuNGI8jvw14YmQMbnL4HD7AfIHQGSZhVdEQEdO4TlFX6h46aPAdNdalsOMYud0ts0ydLRBG0kZBeDgBDoA==" saltValue="K3OMUA2W1c8+Kz4z7Nj8NA==" spinCount="100000" sheet="1" objects="1" scenarios="1"/>
  <mergeCells count="116">
    <mergeCell ref="A1:C1"/>
    <mergeCell ref="N1:O1"/>
    <mergeCell ref="P1:T1"/>
    <mergeCell ref="N2:O2"/>
    <mergeCell ref="P2:T2"/>
    <mergeCell ref="W2:AB2"/>
    <mergeCell ref="H4:I4"/>
    <mergeCell ref="J4:O4"/>
    <mergeCell ref="P4:Q4"/>
    <mergeCell ref="R4:S4"/>
    <mergeCell ref="X5:AB5"/>
    <mergeCell ref="C9:G9"/>
    <mergeCell ref="V9:W9"/>
    <mergeCell ref="C10:G10"/>
    <mergeCell ref="W10:AB10"/>
    <mergeCell ref="C11:G11"/>
    <mergeCell ref="C12:G12"/>
    <mergeCell ref="C13:G13"/>
    <mergeCell ref="C14:G14"/>
    <mergeCell ref="C15:G15"/>
    <mergeCell ref="C16:G16"/>
    <mergeCell ref="C17:G17"/>
    <mergeCell ref="AD17:AI17"/>
    <mergeCell ref="AJ17:AK17"/>
    <mergeCell ref="AL17:AM17"/>
    <mergeCell ref="C18:G18"/>
    <mergeCell ref="C19:G19"/>
    <mergeCell ref="C20:G20"/>
    <mergeCell ref="C21:G21"/>
    <mergeCell ref="C22:G22"/>
    <mergeCell ref="C23:G23"/>
    <mergeCell ref="C24:G24"/>
    <mergeCell ref="C25:G25"/>
    <mergeCell ref="C26:G26"/>
    <mergeCell ref="C27:G27"/>
    <mergeCell ref="C28:G28"/>
    <mergeCell ref="C29:G29"/>
    <mergeCell ref="C30:G30"/>
    <mergeCell ref="C31:G31"/>
    <mergeCell ref="C32:G32"/>
    <mergeCell ref="W32:AB32"/>
    <mergeCell ref="C33:G33"/>
    <mergeCell ref="C34:G34"/>
    <mergeCell ref="C35:G35"/>
    <mergeCell ref="C36:G36"/>
    <mergeCell ref="C37:G37"/>
    <mergeCell ref="C38:G38"/>
    <mergeCell ref="C39:G39"/>
    <mergeCell ref="C40:G40"/>
    <mergeCell ref="C41:G41"/>
    <mergeCell ref="C42:G42"/>
    <mergeCell ref="C43:G43"/>
    <mergeCell ref="C44:G44"/>
    <mergeCell ref="C45:G45"/>
    <mergeCell ref="C46:G46"/>
    <mergeCell ref="C47:G47"/>
    <mergeCell ref="W47:Y47"/>
    <mergeCell ref="C48:G48"/>
    <mergeCell ref="C49:G49"/>
    <mergeCell ref="C50:G50"/>
    <mergeCell ref="C51:G51"/>
    <mergeCell ref="C52:G52"/>
    <mergeCell ref="C53:G53"/>
    <mergeCell ref="C54:G54"/>
    <mergeCell ref="C55:G55"/>
    <mergeCell ref="C56:G56"/>
    <mergeCell ref="C57:G57"/>
    <mergeCell ref="C58:G58"/>
    <mergeCell ref="C59:G59"/>
    <mergeCell ref="C60:G60"/>
    <mergeCell ref="C61:G61"/>
    <mergeCell ref="C62:G62"/>
    <mergeCell ref="C63:G63"/>
    <mergeCell ref="C64:G64"/>
    <mergeCell ref="C65:G65"/>
    <mergeCell ref="C66:G66"/>
    <mergeCell ref="C67:G67"/>
    <mergeCell ref="C68:G68"/>
    <mergeCell ref="C69:G69"/>
    <mergeCell ref="C70:G70"/>
    <mergeCell ref="C71:G71"/>
    <mergeCell ref="C72:G72"/>
    <mergeCell ref="C73:G73"/>
    <mergeCell ref="C74:G74"/>
    <mergeCell ref="C75:G75"/>
    <mergeCell ref="C76:G76"/>
    <mergeCell ref="C77:G77"/>
    <mergeCell ref="C78:G78"/>
    <mergeCell ref="C79:G79"/>
    <mergeCell ref="C80:G80"/>
    <mergeCell ref="C81:G81"/>
    <mergeCell ref="C82:G82"/>
    <mergeCell ref="C83:G83"/>
    <mergeCell ref="A84:G84"/>
    <mergeCell ref="A4:B8"/>
    <mergeCell ref="C4:G8"/>
    <mergeCell ref="T4:T7"/>
    <mergeCell ref="H5:H7"/>
    <mergeCell ref="I5:I7"/>
    <mergeCell ref="J5:J7"/>
    <mergeCell ref="K5:K7"/>
    <mergeCell ref="L5:L7"/>
    <mergeCell ref="M5:M7"/>
    <mergeCell ref="N5:N7"/>
    <mergeCell ref="O5:O7"/>
    <mergeCell ref="P5:P7"/>
    <mergeCell ref="Q5:Q7"/>
    <mergeCell ref="R5:R7"/>
    <mergeCell ref="S5:S7"/>
    <mergeCell ref="Y6:AB7"/>
    <mergeCell ref="X27:X31"/>
    <mergeCell ref="W33:X38"/>
    <mergeCell ref="W40:X41"/>
    <mergeCell ref="W43:X44"/>
    <mergeCell ref="W12:W31"/>
    <mergeCell ref="X12:X26"/>
  </mergeCells>
  <phoneticPr fontId="1"/>
  <conditionalFormatting sqref="T84">
    <cfRule type="cellIs" dxfId="87" priority="11" stopIfTrue="1" operator="greaterThan">
      <formula>30</formula>
    </cfRule>
  </conditionalFormatting>
  <conditionalFormatting sqref="H84">
    <cfRule type="cellIs" dxfId="86" priority="12" stopIfTrue="1" operator="notEqual">
      <formula>$I$84</formula>
    </cfRule>
  </conditionalFormatting>
  <conditionalFormatting sqref="I84">
    <cfRule type="cellIs" dxfId="85" priority="13" stopIfTrue="1" operator="notEqual">
      <formula>$H$84</formula>
    </cfRule>
  </conditionalFormatting>
  <conditionalFormatting sqref="X49:X79">
    <cfRule type="cellIs" dxfId="84" priority="8" operator="between">
      <formula>2</formula>
      <formula>6</formula>
    </cfRule>
    <cfRule type="cellIs" dxfId="83" priority="9" operator="equal">
      <formula>1</formula>
    </cfRule>
    <cfRule type="cellIs" dxfId="82" priority="10" operator="equal">
      <formula>7</formula>
    </cfRule>
  </conditionalFormatting>
  <conditionalFormatting sqref="B9:B83">
    <cfRule type="cellIs" dxfId="81" priority="5" operator="between">
      <formula>2</formula>
      <formula>6</formula>
    </cfRule>
    <cfRule type="cellIs" dxfId="80" priority="6" operator="equal">
      <formula>1</formula>
    </cfRule>
    <cfRule type="cellIs" dxfId="79" priority="7" operator="equal">
      <formula>7</formula>
    </cfRule>
  </conditionalFormatting>
  <conditionalFormatting sqref="A9:A38">
    <cfRule type="expression" dxfId="78" priority="4">
      <formula>A9&lt;&gt;""</formula>
    </cfRule>
  </conditionalFormatting>
  <conditionalFormatting sqref="C10:G38">
    <cfRule type="expression" dxfId="77" priority="3">
      <formula>C10&lt;&gt;""</formula>
    </cfRule>
  </conditionalFormatting>
  <conditionalFormatting sqref="H9:T9">
    <cfRule type="expression" dxfId="76" priority="2">
      <formula>H9&lt;&gt;""</formula>
    </cfRule>
  </conditionalFormatting>
  <conditionalFormatting sqref="C9:U83">
    <cfRule type="expression" dxfId="75" priority="1">
      <formula>C9&lt;&gt;""</formula>
    </cfRule>
  </conditionalFormatting>
  <dataValidations count="8">
    <dataValidation type="whole" allowBlank="1" showDropDown="0" showInputMessage="1" showErrorMessage="1" errorTitle="入力した値が違います！" error="分野別は１６～１９までの値です。_x000a_それ以外は入力できませんのでご確認ください。" sqref="I85">
      <formula1>16</formula1>
      <formula2>19</formula2>
    </dataValidation>
    <dataValidation type="whole" allowBlank="1" showDropDown="0" showInputMessage="1" showErrorMessage="1" sqref="J85:S85 H84:S84 J9:S83">
      <formula1>1</formula1>
      <formula2>100</formula2>
    </dataValidation>
    <dataValidation type="whole" errorStyle="warning" operator="notEqual" allowBlank="1" showDropDown="0" showInputMessage="1" showErrorMessage="1" errorTitle="合計件数が一致しません！" error="内容別合計（１５）と分野別合計（２０）の値が同じになるように、左の表を入力し直してください。" sqref="AA31">
      <formula1>AA26</formula1>
    </dataValidation>
    <dataValidation type="list" allowBlank="1" showDropDown="0" showInputMessage="1" showErrorMessage="1" sqref="A9:A83">
      <formula1>$W$49:$W$78</formula1>
    </dataValidation>
    <dataValidation type="list" allowBlank="1" showDropDown="0" showInputMessage="1" showErrorMessage="1" sqref="I9:I83">
      <formula1>"16,17,18,19"</formula1>
    </dataValidation>
    <dataValidation type="list" allowBlank="1" showDropDown="0" showInputMessage="1" showErrorMessage="1" errorTitle="入力した値が違います！" error="内容別は１～１４までの値です。_x000a_それ以外は入力できませんのでご確認ください。_x000a_" sqref="H9:H83">
      <formula1>"1,2,3,4,5,6,7,8,9,10,11,12,13,14"</formula1>
    </dataValidation>
    <dataValidation type="list" allowBlank="1" showDropDown="0" showInputMessage="1" showErrorMessage="1" sqref="T9:T83">
      <formula1>"○,,"</formula1>
    </dataValidation>
    <dataValidation allowBlank="1" showDropDown="0" showInputMessage="0" showErrorMessage="1" sqref="H3"/>
  </dataValidations>
  <printOptions horizontalCentered="1"/>
  <pageMargins left="0.27559055118110237" right="0.15748031496062992" top="0.59055118110236227" bottom="0.19685039370078741" header="0.59055118110236227" footer="0.19685039370078741"/>
  <pageSetup paperSize="9" scale="60" fitToWidth="1" fitToHeight="1" orientation="landscape" usePrinterDefaults="1" r:id="rId1"/>
  <headerFooter alignWithMargins="0"/>
  <rowBreaks count="1" manualBreakCount="1">
    <brk id="46"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11"/>
  <dimension ref="A1:AQ119"/>
  <sheetViews>
    <sheetView showZeros="0" view="pageBreakPreview" zoomScale="85" zoomScaleNormal="75" zoomScaleSheetLayoutView="85" workbookViewId="0">
      <pane xSplit="2" ySplit="8" topLeftCell="C9" activePane="bottomRight" state="frozen"/>
      <selection pane="topRight"/>
      <selection pane="bottomLeft"/>
      <selection pane="bottomRight" activeCell="P2" sqref="P2:T2"/>
    </sheetView>
  </sheetViews>
  <sheetFormatPr defaultColWidth="9" defaultRowHeight="13.5"/>
  <cols>
    <col min="1" max="2" width="3.5" style="10" customWidth="1"/>
    <col min="3" max="3" width="5.625" style="11" customWidth="1"/>
    <col min="4" max="4" width="4.125" style="10" bestFit="1" customWidth="1"/>
    <col min="5" max="5" width="6.875" style="11" customWidth="1"/>
    <col min="6" max="6" width="8.125" style="10" bestFit="1" customWidth="1"/>
    <col min="7" max="7" width="60" style="10" customWidth="1"/>
    <col min="8" max="20" width="6.125" style="10" customWidth="1"/>
    <col min="21" max="24" width="3.375" style="12" customWidth="1"/>
    <col min="25" max="25" width="16.625" style="13" customWidth="1"/>
    <col min="26" max="26" width="3.375" style="10" customWidth="1"/>
    <col min="27" max="27" width="3.375" style="11" customWidth="1"/>
    <col min="28" max="28" width="3.375" style="13" customWidth="1"/>
    <col min="29" max="29" width="9" style="10"/>
    <col min="30" max="43" width="4.625" style="10" customWidth="1"/>
    <col min="44" max="16384" width="9" style="10"/>
  </cols>
  <sheetData>
    <row r="1" spans="1:43" ht="21" customHeight="1">
      <c r="A1" s="24">
        <f>'4月'!$A$1</f>
        <v>2025</v>
      </c>
      <c r="B1" s="24"/>
      <c r="C1" s="24"/>
      <c r="D1" s="57" t="s">
        <v>109</v>
      </c>
      <c r="E1" s="67">
        <v>10</v>
      </c>
      <c r="F1" s="57" t="s">
        <v>112</v>
      </c>
      <c r="G1" s="68" t="s">
        <v>155</v>
      </c>
      <c r="N1" s="117" t="s">
        <v>43</v>
      </c>
      <c r="O1" s="118"/>
      <c r="P1" s="118">
        <f>総合計!L3</f>
        <v>0</v>
      </c>
      <c r="Q1" s="118"/>
      <c r="R1" s="118"/>
      <c r="S1" s="118"/>
      <c r="T1" s="155"/>
      <c r="W1" s="173" t="s">
        <v>192</v>
      </c>
      <c r="Z1" s="237"/>
      <c r="AA1" s="237"/>
      <c r="AB1" s="237"/>
    </row>
    <row r="2" spans="1:43" ht="21.75" customHeight="1">
      <c r="A2" s="25" t="str">
        <f>IF(B119&lt;&gt;T84,"報告日数（A列）と活動日数（T列）が一致していません。活動日数（T列）は一日に一つだけ【〇】を入力してください。","")</f>
        <v/>
      </c>
      <c r="B2" s="36"/>
      <c r="C2" s="46"/>
      <c r="G2" s="69"/>
      <c r="H2" s="72"/>
      <c r="I2" s="72"/>
      <c r="N2" s="95" t="s">
        <v>85</v>
      </c>
      <c r="O2" s="37"/>
      <c r="P2" s="37">
        <f>総合計!L5</f>
        <v>0</v>
      </c>
      <c r="Q2" s="37"/>
      <c r="R2" s="37"/>
      <c r="S2" s="37"/>
      <c r="T2" s="156"/>
      <c r="W2" s="174">
        <f>総合計!L2</f>
        <v>0</v>
      </c>
      <c r="X2" s="196"/>
      <c r="Y2" s="196"/>
      <c r="Z2" s="196"/>
      <c r="AA2" s="196"/>
      <c r="AB2" s="255"/>
    </row>
    <row r="3" spans="1:43" ht="15" customHeight="1">
      <c r="A3" s="26"/>
      <c r="B3" s="37"/>
      <c r="C3" s="47"/>
      <c r="D3" s="58"/>
      <c r="E3" s="47"/>
      <c r="F3" s="58"/>
      <c r="G3" s="37"/>
      <c r="H3" s="84" t="str">
        <f>IF(H84=I84,"","※↓「内容」↓「分野」の件数が一致するように入力してください。")</f>
        <v/>
      </c>
      <c r="T3" s="157" t="str">
        <f>IF(T84&gt;31,"活動日数が今月の日数を越えないように訂正してください。","")</f>
        <v/>
      </c>
      <c r="V3" s="169"/>
      <c r="Z3" s="532"/>
      <c r="AA3" s="532"/>
      <c r="AB3" s="532"/>
    </row>
    <row r="4" spans="1:43" ht="16.5" customHeight="1">
      <c r="A4" s="27" t="s">
        <v>13</v>
      </c>
      <c r="B4" s="38"/>
      <c r="C4" s="48" t="s">
        <v>70</v>
      </c>
      <c r="D4" s="59"/>
      <c r="E4" s="59"/>
      <c r="F4" s="59"/>
      <c r="G4" s="59"/>
      <c r="H4" s="73" t="s">
        <v>463</v>
      </c>
      <c r="I4" s="85"/>
      <c r="J4" s="96" t="s">
        <v>431</v>
      </c>
      <c r="K4" s="105"/>
      <c r="L4" s="105"/>
      <c r="M4" s="105"/>
      <c r="N4" s="105"/>
      <c r="O4" s="119"/>
      <c r="P4" s="126" t="s">
        <v>48</v>
      </c>
      <c r="Q4" s="133"/>
      <c r="R4" s="540" t="s">
        <v>57</v>
      </c>
      <c r="S4" s="547"/>
      <c r="T4" s="554" t="s">
        <v>93</v>
      </c>
      <c r="V4" s="170"/>
      <c r="W4" s="175" t="s">
        <v>71</v>
      </c>
      <c r="X4" s="197"/>
      <c r="Y4" s="215"/>
      <c r="Z4" s="118"/>
      <c r="AA4" s="248"/>
      <c r="AB4" s="256"/>
    </row>
    <row r="5" spans="1:43" ht="30.75" customHeight="1">
      <c r="A5" s="28"/>
      <c r="B5" s="39"/>
      <c r="C5" s="49"/>
      <c r="D5" s="60"/>
      <c r="E5" s="60"/>
      <c r="F5" s="60"/>
      <c r="G5" s="60"/>
      <c r="H5" s="74" t="s">
        <v>157</v>
      </c>
      <c r="I5" s="86" t="s">
        <v>159</v>
      </c>
      <c r="J5" s="97" t="s">
        <v>12</v>
      </c>
      <c r="K5" s="106" t="s">
        <v>35</v>
      </c>
      <c r="L5" s="106" t="s">
        <v>91</v>
      </c>
      <c r="M5" s="114" t="s">
        <v>55</v>
      </c>
      <c r="N5" s="106" t="s">
        <v>171</v>
      </c>
      <c r="O5" s="120" t="s">
        <v>86</v>
      </c>
      <c r="P5" s="127" t="s">
        <v>89</v>
      </c>
      <c r="Q5" s="134" t="s">
        <v>66</v>
      </c>
      <c r="R5" s="541" t="s">
        <v>84</v>
      </c>
      <c r="S5" s="548" t="s">
        <v>90</v>
      </c>
      <c r="T5" s="555"/>
      <c r="V5" s="170"/>
      <c r="W5" s="167"/>
      <c r="X5" s="198">
        <f>総合計!L3</f>
        <v>0</v>
      </c>
      <c r="Y5" s="198"/>
      <c r="Z5" s="198"/>
      <c r="AA5" s="198"/>
      <c r="AB5" s="257"/>
    </row>
    <row r="6" spans="1:43" ht="18" customHeight="1">
      <c r="A6" s="28"/>
      <c r="B6" s="39"/>
      <c r="C6" s="49"/>
      <c r="D6" s="60"/>
      <c r="E6" s="60"/>
      <c r="F6" s="60"/>
      <c r="G6" s="60"/>
      <c r="H6" s="75"/>
      <c r="I6" s="87"/>
      <c r="J6" s="98"/>
      <c r="K6" s="107"/>
      <c r="L6" s="107"/>
      <c r="M6" s="115"/>
      <c r="N6" s="107"/>
      <c r="O6" s="121"/>
      <c r="P6" s="128"/>
      <c r="Q6" s="135"/>
      <c r="R6" s="542"/>
      <c r="S6" s="549"/>
      <c r="T6" s="556"/>
      <c r="U6" s="166"/>
      <c r="V6" s="170"/>
      <c r="W6" s="176" t="s">
        <v>95</v>
      </c>
      <c r="Y6" s="198">
        <f>総合計!L5</f>
        <v>0</v>
      </c>
      <c r="Z6" s="198"/>
      <c r="AA6" s="198"/>
      <c r="AB6" s="257"/>
    </row>
    <row r="7" spans="1:43" ht="18" customHeight="1">
      <c r="A7" s="28"/>
      <c r="B7" s="39"/>
      <c r="C7" s="49"/>
      <c r="D7" s="60"/>
      <c r="E7" s="60"/>
      <c r="F7" s="60"/>
      <c r="G7" s="60"/>
      <c r="H7" s="75"/>
      <c r="I7" s="87"/>
      <c r="J7" s="98"/>
      <c r="K7" s="107"/>
      <c r="L7" s="107"/>
      <c r="M7" s="115"/>
      <c r="N7" s="107"/>
      <c r="O7" s="121"/>
      <c r="P7" s="128"/>
      <c r="Q7" s="135"/>
      <c r="R7" s="542"/>
      <c r="S7" s="549"/>
      <c r="T7" s="556"/>
      <c r="U7" s="167"/>
      <c r="V7" s="170"/>
      <c r="W7" s="177"/>
      <c r="X7" s="199"/>
      <c r="Y7" s="216"/>
      <c r="Z7" s="216"/>
      <c r="AA7" s="216"/>
      <c r="AB7" s="258"/>
    </row>
    <row r="8" spans="1:43" ht="18" customHeight="1">
      <c r="A8" s="29"/>
      <c r="B8" s="40"/>
      <c r="C8" s="50"/>
      <c r="D8" s="61"/>
      <c r="E8" s="61"/>
      <c r="F8" s="61"/>
      <c r="G8" s="61"/>
      <c r="H8" s="76" t="s">
        <v>74</v>
      </c>
      <c r="I8" s="88" t="s">
        <v>29</v>
      </c>
      <c r="J8" s="99" t="s">
        <v>76</v>
      </c>
      <c r="K8" s="108" t="s">
        <v>78</v>
      </c>
      <c r="L8" s="108" t="s">
        <v>62</v>
      </c>
      <c r="M8" s="108" t="s">
        <v>79</v>
      </c>
      <c r="N8" s="108" t="s">
        <v>69</v>
      </c>
      <c r="O8" s="122" t="s">
        <v>73</v>
      </c>
      <c r="P8" s="129" t="s">
        <v>16</v>
      </c>
      <c r="Q8" s="136" t="s">
        <v>80</v>
      </c>
      <c r="R8" s="543" t="s">
        <v>41</v>
      </c>
      <c r="S8" s="550" t="s">
        <v>67</v>
      </c>
      <c r="T8" s="557" t="s">
        <v>81</v>
      </c>
      <c r="U8" s="167"/>
      <c r="V8" s="170"/>
      <c r="Y8" s="217"/>
      <c r="Z8" s="217"/>
      <c r="AA8" s="217"/>
      <c r="AB8" s="217"/>
      <c r="AD8" s="434" t="s">
        <v>427</v>
      </c>
    </row>
    <row r="9" spans="1:43" ht="18.600000000000001" customHeight="1">
      <c r="A9" s="527"/>
      <c r="B9" s="41" t="str">
        <f t="shared" ref="B9:B72" si="0">IF(A9&lt;&gt;"",WEEKDAY($A$1&amp;"/"&amp;$E$1&amp;"/"&amp;A9),"")</f>
        <v/>
      </c>
      <c r="C9" s="482"/>
      <c r="D9" s="485"/>
      <c r="E9" s="485"/>
      <c r="F9" s="485"/>
      <c r="G9" s="485"/>
      <c r="H9" s="489"/>
      <c r="I9" s="493"/>
      <c r="J9" s="535"/>
      <c r="K9" s="536"/>
      <c r="L9" s="536"/>
      <c r="M9" s="536"/>
      <c r="N9" s="536"/>
      <c r="O9" s="537"/>
      <c r="P9" s="505"/>
      <c r="Q9" s="508"/>
      <c r="R9" s="544"/>
      <c r="S9" s="551"/>
      <c r="T9" s="558"/>
      <c r="U9" s="167"/>
      <c r="V9" s="171">
        <f>A1</f>
        <v>2025</v>
      </c>
      <c r="W9" s="178"/>
      <c r="X9" s="200" t="s">
        <v>169</v>
      </c>
      <c r="Y9" s="218" t="s">
        <v>180</v>
      </c>
      <c r="Z9" s="179"/>
      <c r="AA9" s="179"/>
      <c r="AB9" s="179"/>
      <c r="AD9" s="434" t="s">
        <v>179</v>
      </c>
    </row>
    <row r="10" spans="1:43" ht="18.600000000000001" customHeight="1">
      <c r="A10" s="528"/>
      <c r="B10" s="42" t="str">
        <f t="shared" si="0"/>
        <v/>
      </c>
      <c r="C10" s="483"/>
      <c r="D10" s="530"/>
      <c r="E10" s="530"/>
      <c r="F10" s="530"/>
      <c r="G10" s="530"/>
      <c r="H10" s="490"/>
      <c r="I10" s="494"/>
      <c r="J10" s="497"/>
      <c r="K10" s="500"/>
      <c r="L10" s="500"/>
      <c r="M10" s="500"/>
      <c r="N10" s="500"/>
      <c r="O10" s="503"/>
      <c r="P10" s="506"/>
      <c r="Q10" s="509"/>
      <c r="R10" s="545"/>
      <c r="S10" s="552"/>
      <c r="T10" s="558"/>
      <c r="U10" s="167"/>
      <c r="V10" s="172"/>
      <c r="W10" s="179" t="s">
        <v>151</v>
      </c>
      <c r="X10" s="179"/>
      <c r="Y10" s="179"/>
      <c r="Z10" s="179"/>
      <c r="AA10" s="179"/>
      <c r="AB10" s="179"/>
      <c r="AD10" s="434"/>
    </row>
    <row r="11" spans="1:43" ht="18.600000000000001" customHeight="1">
      <c r="A11" s="528"/>
      <c r="B11" s="42" t="str">
        <f t="shared" si="0"/>
        <v/>
      </c>
      <c r="C11" s="483"/>
      <c r="D11" s="530"/>
      <c r="E11" s="530"/>
      <c r="F11" s="530"/>
      <c r="G11" s="530"/>
      <c r="H11" s="490"/>
      <c r="I11" s="494"/>
      <c r="J11" s="497"/>
      <c r="K11" s="500"/>
      <c r="L11" s="500"/>
      <c r="M11" s="500"/>
      <c r="N11" s="500"/>
      <c r="O11" s="503"/>
      <c r="P11" s="506"/>
      <c r="Q11" s="509"/>
      <c r="R11" s="545"/>
      <c r="S11" s="552"/>
      <c r="T11" s="558"/>
      <c r="U11" s="167"/>
      <c r="V11" s="170"/>
      <c r="W11" s="3"/>
      <c r="X11" s="201"/>
      <c r="Y11" s="201"/>
      <c r="Z11" s="201"/>
      <c r="AA11" s="201"/>
      <c r="AB11" s="201"/>
      <c r="AD11" s="434" t="s">
        <v>464</v>
      </c>
    </row>
    <row r="12" spans="1:43" ht="18.600000000000001" customHeight="1">
      <c r="A12" s="528"/>
      <c r="B12" s="42" t="str">
        <f t="shared" si="0"/>
        <v/>
      </c>
      <c r="C12" s="483"/>
      <c r="D12" s="530"/>
      <c r="E12" s="530"/>
      <c r="F12" s="530"/>
      <c r="G12" s="530"/>
      <c r="H12" s="533"/>
      <c r="I12" s="534"/>
      <c r="J12" s="498"/>
      <c r="K12" s="500"/>
      <c r="L12" s="500"/>
      <c r="M12" s="500"/>
      <c r="N12" s="500"/>
      <c r="O12" s="503"/>
      <c r="P12" s="506"/>
      <c r="Q12" s="509"/>
      <c r="R12" s="545"/>
      <c r="S12" s="552"/>
      <c r="T12" s="558"/>
      <c r="U12" s="167"/>
      <c r="V12" s="170"/>
      <c r="W12" s="180" t="s">
        <v>68</v>
      </c>
      <c r="X12" s="202" t="s">
        <v>50</v>
      </c>
      <c r="Y12" s="219" t="s">
        <v>7</v>
      </c>
      <c r="Z12" s="239" t="s">
        <v>76</v>
      </c>
      <c r="AA12" s="249">
        <f>COUNTIF($H$9:$H$83,1)</f>
        <v>0</v>
      </c>
      <c r="AB12" s="259" t="s">
        <v>6</v>
      </c>
      <c r="AD12" s="523" t="s">
        <v>76</v>
      </c>
      <c r="AE12" s="523" t="s">
        <v>78</v>
      </c>
      <c r="AF12" s="523" t="s">
        <v>62</v>
      </c>
      <c r="AG12" s="523" t="s">
        <v>79</v>
      </c>
      <c r="AH12" s="523" t="s">
        <v>69</v>
      </c>
      <c r="AI12" s="523" t="s">
        <v>73</v>
      </c>
      <c r="AJ12" s="523" t="s">
        <v>16</v>
      </c>
      <c r="AK12" s="523" t="s">
        <v>80</v>
      </c>
      <c r="AL12" s="523" t="s">
        <v>41</v>
      </c>
      <c r="AM12" s="523" t="s">
        <v>67</v>
      </c>
      <c r="AN12" s="523" t="s">
        <v>81</v>
      </c>
      <c r="AO12" s="523" t="s">
        <v>114</v>
      </c>
      <c r="AP12" s="523" t="s">
        <v>115</v>
      </c>
      <c r="AQ12" s="523" t="s">
        <v>116</v>
      </c>
    </row>
    <row r="13" spans="1:43" ht="18.600000000000001" customHeight="1">
      <c r="A13" s="528"/>
      <c r="B13" s="42" t="str">
        <f t="shared" si="0"/>
        <v/>
      </c>
      <c r="C13" s="483"/>
      <c r="D13" s="530"/>
      <c r="E13" s="530"/>
      <c r="F13" s="530"/>
      <c r="G13" s="530"/>
      <c r="H13" s="490"/>
      <c r="I13" s="494"/>
      <c r="J13" s="497"/>
      <c r="K13" s="500"/>
      <c r="L13" s="500"/>
      <c r="M13" s="500"/>
      <c r="N13" s="500"/>
      <c r="O13" s="503"/>
      <c r="P13" s="506"/>
      <c r="Q13" s="509"/>
      <c r="R13" s="545"/>
      <c r="S13" s="552"/>
      <c r="T13" s="558"/>
      <c r="U13" s="167"/>
      <c r="V13" s="170"/>
      <c r="W13" s="181"/>
      <c r="X13" s="203"/>
      <c r="Y13" s="220" t="s">
        <v>9</v>
      </c>
      <c r="Z13" s="240" t="s">
        <v>78</v>
      </c>
      <c r="AA13" s="250">
        <f>COUNTIF($H$9:$H$83,2)</f>
        <v>0</v>
      </c>
      <c r="AB13" s="260"/>
      <c r="AD13" s="35">
        <f>AA12</f>
        <v>0</v>
      </c>
      <c r="AE13" s="35">
        <f>AA13</f>
        <v>0</v>
      </c>
      <c r="AF13" s="35">
        <f>AA14</f>
        <v>0</v>
      </c>
      <c r="AG13" s="35">
        <f>AA15</f>
        <v>0</v>
      </c>
      <c r="AH13" s="35">
        <f>AA16</f>
        <v>0</v>
      </c>
      <c r="AI13" s="35">
        <f>AA17</f>
        <v>0</v>
      </c>
      <c r="AJ13" s="35">
        <f>AA18</f>
        <v>0</v>
      </c>
      <c r="AK13" s="35">
        <f>AA19</f>
        <v>0</v>
      </c>
      <c r="AL13" s="35">
        <f>AA20</f>
        <v>0</v>
      </c>
      <c r="AM13" s="35">
        <f>AA21</f>
        <v>0</v>
      </c>
      <c r="AN13" s="35">
        <f>AA22</f>
        <v>0</v>
      </c>
      <c r="AO13" s="35">
        <f>AA23</f>
        <v>0</v>
      </c>
      <c r="AP13" s="35">
        <f>AA24</f>
        <v>0</v>
      </c>
      <c r="AQ13" s="35">
        <f>AA25</f>
        <v>0</v>
      </c>
    </row>
    <row r="14" spans="1:43" ht="18.600000000000001" customHeight="1">
      <c r="A14" s="528"/>
      <c r="B14" s="42" t="str">
        <f t="shared" si="0"/>
        <v/>
      </c>
      <c r="C14" s="483"/>
      <c r="D14" s="530"/>
      <c r="E14" s="530"/>
      <c r="F14" s="530"/>
      <c r="G14" s="530"/>
      <c r="H14" s="490"/>
      <c r="I14" s="494"/>
      <c r="J14" s="497"/>
      <c r="K14" s="500"/>
      <c r="L14" s="500"/>
      <c r="M14" s="500"/>
      <c r="N14" s="500"/>
      <c r="O14" s="503"/>
      <c r="P14" s="506"/>
      <c r="Q14" s="509"/>
      <c r="R14" s="545"/>
      <c r="S14" s="552"/>
      <c r="T14" s="558"/>
      <c r="U14" s="167"/>
      <c r="V14" s="170"/>
      <c r="W14" s="181"/>
      <c r="X14" s="203"/>
      <c r="Y14" s="220" t="s">
        <v>10</v>
      </c>
      <c r="Z14" s="240" t="s">
        <v>62</v>
      </c>
      <c r="AA14" s="250">
        <f>COUNTIF($H$9:$H$83,3)</f>
        <v>0</v>
      </c>
      <c r="AB14" s="260"/>
      <c r="AD14" s="434" t="s">
        <v>75</v>
      </c>
    </row>
    <row r="15" spans="1:43" ht="18.600000000000001" customHeight="1">
      <c r="A15" s="528"/>
      <c r="B15" s="42" t="str">
        <f t="shared" si="0"/>
        <v/>
      </c>
      <c r="C15" s="483"/>
      <c r="D15" s="530"/>
      <c r="E15" s="530"/>
      <c r="F15" s="530"/>
      <c r="G15" s="530"/>
      <c r="H15" s="490"/>
      <c r="I15" s="494"/>
      <c r="J15" s="497"/>
      <c r="K15" s="500"/>
      <c r="L15" s="500"/>
      <c r="M15" s="500"/>
      <c r="N15" s="500"/>
      <c r="O15" s="503"/>
      <c r="P15" s="506"/>
      <c r="Q15" s="509"/>
      <c r="R15" s="545"/>
      <c r="S15" s="552"/>
      <c r="T15" s="558"/>
      <c r="U15" s="167"/>
      <c r="V15" s="170"/>
      <c r="W15" s="181"/>
      <c r="X15" s="203"/>
      <c r="Y15" s="221" t="s">
        <v>19</v>
      </c>
      <c r="Z15" s="240" t="s">
        <v>79</v>
      </c>
      <c r="AA15" s="250">
        <f>COUNTIF($H$9:$H$83,4)</f>
        <v>0</v>
      </c>
      <c r="AB15" s="260"/>
      <c r="AD15" s="523" t="s">
        <v>120</v>
      </c>
      <c r="AE15" s="523" t="s">
        <v>121</v>
      </c>
      <c r="AF15" s="523" t="s">
        <v>122</v>
      </c>
      <c r="AG15" s="523" t="s">
        <v>124</v>
      </c>
      <c r="AH15" s="525"/>
    </row>
    <row r="16" spans="1:43" ht="18.600000000000001" customHeight="1">
      <c r="A16" s="528"/>
      <c r="B16" s="42" t="str">
        <f t="shared" si="0"/>
        <v/>
      </c>
      <c r="C16" s="483"/>
      <c r="D16" s="530"/>
      <c r="E16" s="530"/>
      <c r="F16" s="530"/>
      <c r="G16" s="530"/>
      <c r="H16" s="490"/>
      <c r="I16" s="494"/>
      <c r="J16" s="497"/>
      <c r="K16" s="500"/>
      <c r="L16" s="500"/>
      <c r="M16" s="500"/>
      <c r="N16" s="500"/>
      <c r="O16" s="503"/>
      <c r="P16" s="506"/>
      <c r="Q16" s="509"/>
      <c r="R16" s="545"/>
      <c r="S16" s="552"/>
      <c r="T16" s="558"/>
      <c r="U16" s="167"/>
      <c r="V16" s="170"/>
      <c r="W16" s="181"/>
      <c r="X16" s="203"/>
      <c r="Y16" s="221" t="s">
        <v>21</v>
      </c>
      <c r="Z16" s="240" t="s">
        <v>69</v>
      </c>
      <c r="AA16" s="250">
        <f>COUNTIF($H$9:$H$83,5)</f>
        <v>0</v>
      </c>
      <c r="AB16" s="260"/>
      <c r="AD16" s="35">
        <f>AA27</f>
        <v>0</v>
      </c>
      <c r="AE16" s="35">
        <f>AA28</f>
        <v>0</v>
      </c>
      <c r="AF16" s="35">
        <f>AA29</f>
        <v>0</v>
      </c>
      <c r="AG16" s="35">
        <f>AA30</f>
        <v>0</v>
      </c>
      <c r="AH16" s="423"/>
    </row>
    <row r="17" spans="1:40" ht="18.600000000000001" customHeight="1">
      <c r="A17" s="528"/>
      <c r="B17" s="42" t="str">
        <f t="shared" si="0"/>
        <v/>
      </c>
      <c r="C17" s="483"/>
      <c r="D17" s="530"/>
      <c r="E17" s="530"/>
      <c r="F17" s="530"/>
      <c r="G17" s="530"/>
      <c r="H17" s="490"/>
      <c r="I17" s="494"/>
      <c r="J17" s="497"/>
      <c r="K17" s="500"/>
      <c r="L17" s="500"/>
      <c r="M17" s="500"/>
      <c r="N17" s="500"/>
      <c r="O17" s="503"/>
      <c r="P17" s="506"/>
      <c r="Q17" s="509"/>
      <c r="R17" s="545"/>
      <c r="S17" s="552"/>
      <c r="T17" s="558"/>
      <c r="U17" s="167"/>
      <c r="V17" s="170"/>
      <c r="W17" s="181"/>
      <c r="X17" s="203"/>
      <c r="Y17" s="222" t="s">
        <v>98</v>
      </c>
      <c r="Z17" s="240" t="s">
        <v>73</v>
      </c>
      <c r="AA17" s="250">
        <f>COUNTIF($H$9:$H$83,6)</f>
        <v>0</v>
      </c>
      <c r="AB17" s="260"/>
      <c r="AD17" s="524" t="s">
        <v>465</v>
      </c>
      <c r="AE17" s="524"/>
      <c r="AF17" s="524"/>
      <c r="AG17" s="524"/>
      <c r="AH17" s="524"/>
      <c r="AI17" s="524"/>
      <c r="AJ17" s="526" t="s">
        <v>48</v>
      </c>
      <c r="AK17" s="526"/>
      <c r="AL17" s="526" t="s">
        <v>428</v>
      </c>
      <c r="AM17" s="526"/>
      <c r="AN17" s="434" t="s">
        <v>227</v>
      </c>
    </row>
    <row r="18" spans="1:40" ht="18.600000000000001" customHeight="1">
      <c r="A18" s="528"/>
      <c r="B18" s="42" t="str">
        <f t="shared" si="0"/>
        <v/>
      </c>
      <c r="C18" s="483"/>
      <c r="D18" s="530"/>
      <c r="E18" s="530"/>
      <c r="F18" s="530"/>
      <c r="G18" s="530"/>
      <c r="H18" s="490"/>
      <c r="I18" s="494"/>
      <c r="J18" s="497"/>
      <c r="K18" s="500"/>
      <c r="L18" s="500"/>
      <c r="M18" s="500"/>
      <c r="N18" s="500"/>
      <c r="O18" s="503"/>
      <c r="P18" s="506"/>
      <c r="Q18" s="509"/>
      <c r="R18" s="545"/>
      <c r="S18" s="552"/>
      <c r="T18" s="558"/>
      <c r="U18" s="167"/>
      <c r="V18" s="170"/>
      <c r="W18" s="181"/>
      <c r="X18" s="203"/>
      <c r="Y18" s="220" t="s">
        <v>2</v>
      </c>
      <c r="Z18" s="240" t="s">
        <v>16</v>
      </c>
      <c r="AA18" s="250">
        <f>COUNTIF($H$9:$H$83,7)</f>
        <v>0</v>
      </c>
      <c r="AB18" s="260"/>
      <c r="AD18" s="523" t="s">
        <v>76</v>
      </c>
      <c r="AE18" s="523" t="s">
        <v>78</v>
      </c>
      <c r="AF18" s="523" t="s">
        <v>62</v>
      </c>
      <c r="AG18" s="523" t="s">
        <v>79</v>
      </c>
      <c r="AH18" s="523" t="s">
        <v>69</v>
      </c>
      <c r="AI18" s="523" t="s">
        <v>73</v>
      </c>
      <c r="AJ18" s="523" t="s">
        <v>16</v>
      </c>
      <c r="AK18" s="523" t="s">
        <v>80</v>
      </c>
      <c r="AL18" s="523" t="s">
        <v>41</v>
      </c>
      <c r="AM18" s="523" t="s">
        <v>67</v>
      </c>
      <c r="AN18" s="523" t="s">
        <v>81</v>
      </c>
    </row>
    <row r="19" spans="1:40" ht="18.600000000000001" customHeight="1">
      <c r="A19" s="528"/>
      <c r="B19" s="42" t="str">
        <f t="shared" si="0"/>
        <v/>
      </c>
      <c r="C19" s="483"/>
      <c r="D19" s="530"/>
      <c r="E19" s="530"/>
      <c r="F19" s="530"/>
      <c r="G19" s="530"/>
      <c r="H19" s="490"/>
      <c r="I19" s="494"/>
      <c r="J19" s="497"/>
      <c r="K19" s="500"/>
      <c r="L19" s="500"/>
      <c r="M19" s="500"/>
      <c r="N19" s="500"/>
      <c r="O19" s="503"/>
      <c r="P19" s="506"/>
      <c r="Q19" s="509"/>
      <c r="R19" s="545"/>
      <c r="S19" s="552"/>
      <c r="T19" s="558"/>
      <c r="U19" s="167"/>
      <c r="V19" s="170"/>
      <c r="W19" s="181"/>
      <c r="X19" s="203"/>
      <c r="Y19" s="220" t="s">
        <v>23</v>
      </c>
      <c r="Z19" s="240" t="s">
        <v>80</v>
      </c>
      <c r="AA19" s="250">
        <f>COUNTIF($H$9:$H$83,8)</f>
        <v>0</v>
      </c>
      <c r="AB19" s="260"/>
      <c r="AD19" s="35">
        <f>AA33</f>
        <v>0</v>
      </c>
      <c r="AE19" s="35">
        <f>AA34</f>
        <v>0</v>
      </c>
      <c r="AF19" s="35">
        <f>AA35</f>
        <v>0</v>
      </c>
      <c r="AG19" s="35">
        <f>AA36</f>
        <v>0</v>
      </c>
      <c r="AH19" s="35">
        <f>AA37</f>
        <v>0</v>
      </c>
      <c r="AI19" s="35">
        <f>AA38</f>
        <v>0</v>
      </c>
      <c r="AJ19" s="35">
        <f>AA40</f>
        <v>0</v>
      </c>
      <c r="AK19" s="35">
        <f>AA41</f>
        <v>0</v>
      </c>
      <c r="AL19" s="35">
        <f>AA43</f>
        <v>0</v>
      </c>
      <c r="AM19" s="35">
        <f>AA44</f>
        <v>0</v>
      </c>
      <c r="AN19" s="35">
        <f>AA46</f>
        <v>0</v>
      </c>
    </row>
    <row r="20" spans="1:40" ht="18.600000000000001" customHeight="1">
      <c r="A20" s="528"/>
      <c r="B20" s="42" t="str">
        <f t="shared" si="0"/>
        <v/>
      </c>
      <c r="C20" s="483"/>
      <c r="D20" s="530"/>
      <c r="E20" s="530"/>
      <c r="F20" s="530"/>
      <c r="G20" s="530"/>
      <c r="H20" s="490"/>
      <c r="I20" s="494"/>
      <c r="J20" s="497"/>
      <c r="K20" s="500"/>
      <c r="L20" s="500"/>
      <c r="M20" s="500"/>
      <c r="N20" s="500"/>
      <c r="O20" s="503"/>
      <c r="P20" s="506"/>
      <c r="Q20" s="509"/>
      <c r="R20" s="545"/>
      <c r="S20" s="552"/>
      <c r="T20" s="558"/>
      <c r="U20" s="167"/>
      <c r="V20" s="170"/>
      <c r="W20" s="181"/>
      <c r="X20" s="203"/>
      <c r="Y20" s="220" t="s">
        <v>15</v>
      </c>
      <c r="Z20" s="240" t="s">
        <v>41</v>
      </c>
      <c r="AA20" s="250">
        <f>COUNTIF($H$9:$H$83,9)</f>
        <v>0</v>
      </c>
      <c r="AB20" s="260"/>
    </row>
    <row r="21" spans="1:40" ht="18.600000000000001" customHeight="1">
      <c r="A21" s="528"/>
      <c r="B21" s="42" t="str">
        <f t="shared" si="0"/>
        <v/>
      </c>
      <c r="C21" s="483"/>
      <c r="D21" s="530"/>
      <c r="E21" s="530"/>
      <c r="F21" s="530"/>
      <c r="G21" s="530"/>
      <c r="H21" s="490"/>
      <c r="I21" s="494"/>
      <c r="J21" s="497"/>
      <c r="K21" s="500"/>
      <c r="L21" s="500"/>
      <c r="M21" s="500"/>
      <c r="N21" s="500"/>
      <c r="O21" s="503"/>
      <c r="P21" s="506"/>
      <c r="Q21" s="509"/>
      <c r="R21" s="545"/>
      <c r="S21" s="552"/>
      <c r="T21" s="558"/>
      <c r="U21" s="167"/>
      <c r="V21" s="170"/>
      <c r="W21" s="181"/>
      <c r="X21" s="203"/>
      <c r="Y21" s="220" t="s">
        <v>24</v>
      </c>
      <c r="Z21" s="240" t="s">
        <v>67</v>
      </c>
      <c r="AA21" s="250">
        <f>COUNTIF($H$9:$H$83,10)</f>
        <v>0</v>
      </c>
      <c r="AB21" s="260"/>
    </row>
    <row r="22" spans="1:40" ht="18.600000000000001" customHeight="1">
      <c r="A22" s="528"/>
      <c r="B22" s="42" t="str">
        <f t="shared" si="0"/>
        <v/>
      </c>
      <c r="C22" s="483"/>
      <c r="D22" s="530"/>
      <c r="E22" s="530"/>
      <c r="F22" s="530"/>
      <c r="G22" s="530"/>
      <c r="H22" s="490"/>
      <c r="I22" s="494"/>
      <c r="J22" s="497"/>
      <c r="K22" s="500"/>
      <c r="L22" s="500"/>
      <c r="M22" s="500"/>
      <c r="N22" s="500"/>
      <c r="O22" s="503"/>
      <c r="P22" s="506"/>
      <c r="Q22" s="509"/>
      <c r="R22" s="545"/>
      <c r="S22" s="552"/>
      <c r="T22" s="558"/>
      <c r="U22" s="167"/>
      <c r="V22" s="170"/>
      <c r="W22" s="181"/>
      <c r="X22" s="203"/>
      <c r="Y22" s="220" t="s">
        <v>26</v>
      </c>
      <c r="Z22" s="240" t="s">
        <v>81</v>
      </c>
      <c r="AA22" s="250">
        <f>COUNTIF($H$9:$H$83,11)</f>
        <v>0</v>
      </c>
      <c r="AB22" s="260"/>
    </row>
    <row r="23" spans="1:40" ht="18.600000000000001" customHeight="1">
      <c r="A23" s="567"/>
      <c r="B23" s="568" t="str">
        <f t="shared" si="0"/>
        <v/>
      </c>
      <c r="C23" s="569"/>
      <c r="D23" s="570"/>
      <c r="E23" s="570"/>
      <c r="F23" s="570"/>
      <c r="G23" s="570"/>
      <c r="H23" s="490"/>
      <c r="I23" s="494"/>
      <c r="J23" s="497"/>
      <c r="K23" s="500"/>
      <c r="L23" s="500"/>
      <c r="M23" s="500"/>
      <c r="N23" s="500"/>
      <c r="O23" s="503"/>
      <c r="P23" s="506"/>
      <c r="Q23" s="509"/>
      <c r="R23" s="545"/>
      <c r="S23" s="552"/>
      <c r="T23" s="558"/>
      <c r="U23" s="167"/>
      <c r="V23" s="170"/>
      <c r="W23" s="181"/>
      <c r="X23" s="203"/>
      <c r="Y23" s="220" t="s">
        <v>31</v>
      </c>
      <c r="Z23" s="240" t="s">
        <v>114</v>
      </c>
      <c r="AA23" s="250">
        <f>COUNTIF($H$9:$H$83,12)</f>
        <v>0</v>
      </c>
      <c r="AB23" s="261"/>
    </row>
    <row r="24" spans="1:40" ht="18.600000000000001" customHeight="1">
      <c r="A24" s="480"/>
      <c r="B24" s="42" t="str">
        <f t="shared" si="0"/>
        <v/>
      </c>
      <c r="C24" s="483"/>
      <c r="D24" s="530"/>
      <c r="E24" s="530"/>
      <c r="F24" s="530"/>
      <c r="G24" s="571"/>
      <c r="H24" s="490"/>
      <c r="I24" s="494"/>
      <c r="J24" s="497"/>
      <c r="K24" s="500"/>
      <c r="L24" s="500"/>
      <c r="M24" s="500"/>
      <c r="N24" s="500"/>
      <c r="O24" s="503"/>
      <c r="P24" s="506"/>
      <c r="Q24" s="509"/>
      <c r="R24" s="545"/>
      <c r="S24" s="552"/>
      <c r="T24" s="558"/>
      <c r="U24" s="167"/>
      <c r="V24" s="170"/>
      <c r="W24" s="181"/>
      <c r="X24" s="203"/>
      <c r="Y24" s="221" t="s">
        <v>34</v>
      </c>
      <c r="Z24" s="240" t="s">
        <v>115</v>
      </c>
      <c r="AA24" s="250">
        <f>COUNTIF($H$9:$H$83,13)</f>
        <v>0</v>
      </c>
      <c r="AB24" s="260"/>
    </row>
    <row r="25" spans="1:40" ht="18.600000000000001" customHeight="1">
      <c r="A25" s="480"/>
      <c r="B25" s="42" t="str">
        <f t="shared" si="0"/>
        <v/>
      </c>
      <c r="C25" s="483"/>
      <c r="D25" s="486"/>
      <c r="E25" s="486"/>
      <c r="F25" s="486"/>
      <c r="G25" s="488"/>
      <c r="H25" s="491"/>
      <c r="I25" s="495"/>
      <c r="J25" s="498"/>
      <c r="K25" s="501"/>
      <c r="L25" s="501"/>
      <c r="M25" s="501"/>
      <c r="N25" s="501"/>
      <c r="O25" s="503"/>
      <c r="P25" s="506"/>
      <c r="Q25" s="509"/>
      <c r="R25" s="545"/>
      <c r="S25" s="552"/>
      <c r="T25" s="558"/>
      <c r="U25" s="167"/>
      <c r="V25" s="170"/>
      <c r="W25" s="181"/>
      <c r="X25" s="203"/>
      <c r="Y25" s="223" t="s">
        <v>38</v>
      </c>
      <c r="Z25" s="241" t="s">
        <v>116</v>
      </c>
      <c r="AA25" s="251">
        <f>COUNTIF($H$9:$H$83,14)</f>
        <v>0</v>
      </c>
      <c r="AB25" s="262"/>
    </row>
    <row r="26" spans="1:40" ht="18.600000000000001" customHeight="1">
      <c r="A26" s="480"/>
      <c r="B26" s="42" t="str">
        <f t="shared" si="0"/>
        <v/>
      </c>
      <c r="C26" s="483"/>
      <c r="D26" s="486"/>
      <c r="E26" s="486"/>
      <c r="F26" s="486"/>
      <c r="G26" s="486"/>
      <c r="H26" s="491"/>
      <c r="I26" s="495"/>
      <c r="J26" s="498"/>
      <c r="K26" s="501"/>
      <c r="L26" s="501"/>
      <c r="M26" s="501"/>
      <c r="N26" s="501"/>
      <c r="O26" s="503"/>
      <c r="P26" s="506"/>
      <c r="Q26" s="509"/>
      <c r="R26" s="545"/>
      <c r="S26" s="552"/>
      <c r="T26" s="558"/>
      <c r="U26" s="167"/>
      <c r="V26" s="170"/>
      <c r="W26" s="181"/>
      <c r="X26" s="204"/>
      <c r="Y26" s="224" t="s">
        <v>39</v>
      </c>
      <c r="Z26" s="242" t="s">
        <v>119</v>
      </c>
      <c r="AA26" s="252">
        <f>SUM(AA12:AA25)</f>
        <v>0</v>
      </c>
      <c r="AB26" s="263"/>
    </row>
    <row r="27" spans="1:40" ht="18.600000000000001" customHeight="1">
      <c r="A27" s="480"/>
      <c r="B27" s="42" t="str">
        <f t="shared" si="0"/>
        <v/>
      </c>
      <c r="C27" s="483"/>
      <c r="D27" s="486"/>
      <c r="E27" s="486"/>
      <c r="F27" s="486"/>
      <c r="G27" s="486"/>
      <c r="H27" s="491"/>
      <c r="I27" s="495"/>
      <c r="J27" s="498"/>
      <c r="K27" s="501"/>
      <c r="L27" s="501"/>
      <c r="M27" s="501"/>
      <c r="N27" s="501"/>
      <c r="O27" s="503"/>
      <c r="P27" s="506"/>
      <c r="Q27" s="509"/>
      <c r="R27" s="545"/>
      <c r="S27" s="552"/>
      <c r="T27" s="558"/>
      <c r="U27" s="167"/>
      <c r="V27" s="170"/>
      <c r="W27" s="181"/>
      <c r="X27" s="203" t="s">
        <v>106</v>
      </c>
      <c r="Y27" s="225" t="s">
        <v>28</v>
      </c>
      <c r="Z27" s="243" t="s">
        <v>120</v>
      </c>
      <c r="AA27" s="249">
        <f>COUNTIF($I$9:$I$83,16)</f>
        <v>0</v>
      </c>
      <c r="AB27" s="259" t="s">
        <v>6</v>
      </c>
    </row>
    <row r="28" spans="1:40" ht="18.600000000000001" customHeight="1">
      <c r="A28" s="480"/>
      <c r="B28" s="42" t="str">
        <f t="shared" si="0"/>
        <v/>
      </c>
      <c r="C28" s="483"/>
      <c r="D28" s="486"/>
      <c r="E28" s="486"/>
      <c r="F28" s="486"/>
      <c r="G28" s="486"/>
      <c r="H28" s="490"/>
      <c r="I28" s="494"/>
      <c r="J28" s="497"/>
      <c r="K28" s="500"/>
      <c r="L28" s="500"/>
      <c r="M28" s="500"/>
      <c r="N28" s="500"/>
      <c r="O28" s="503"/>
      <c r="P28" s="506"/>
      <c r="Q28" s="509"/>
      <c r="R28" s="545"/>
      <c r="S28" s="552"/>
      <c r="T28" s="558"/>
      <c r="U28" s="167"/>
      <c r="V28" s="170"/>
      <c r="W28" s="181"/>
      <c r="X28" s="203"/>
      <c r="Y28" s="226" t="s">
        <v>40</v>
      </c>
      <c r="Z28" s="240" t="s">
        <v>121</v>
      </c>
      <c r="AA28" s="250">
        <f>COUNTIF($I$9:$I$83,17)</f>
        <v>0</v>
      </c>
      <c r="AB28" s="260"/>
    </row>
    <row r="29" spans="1:40" ht="18.600000000000001" customHeight="1">
      <c r="A29" s="480"/>
      <c r="B29" s="42" t="str">
        <f t="shared" si="0"/>
        <v/>
      </c>
      <c r="C29" s="483"/>
      <c r="D29" s="486"/>
      <c r="E29" s="486"/>
      <c r="F29" s="486"/>
      <c r="G29" s="486"/>
      <c r="H29" s="490"/>
      <c r="I29" s="494"/>
      <c r="J29" s="497"/>
      <c r="K29" s="500"/>
      <c r="L29" s="500"/>
      <c r="M29" s="500"/>
      <c r="N29" s="500"/>
      <c r="O29" s="503"/>
      <c r="P29" s="506"/>
      <c r="Q29" s="509"/>
      <c r="R29" s="545"/>
      <c r="S29" s="552"/>
      <c r="T29" s="558"/>
      <c r="U29" s="167"/>
      <c r="V29" s="170"/>
      <c r="W29" s="181"/>
      <c r="X29" s="203"/>
      <c r="Y29" s="226" t="s">
        <v>47</v>
      </c>
      <c r="Z29" s="240" t="s">
        <v>122</v>
      </c>
      <c r="AA29" s="250">
        <f>COUNTIF($I$9:$I$83,18)</f>
        <v>0</v>
      </c>
      <c r="AB29" s="260"/>
    </row>
    <row r="30" spans="1:40" ht="18.600000000000001" customHeight="1">
      <c r="A30" s="480"/>
      <c r="B30" s="42" t="str">
        <f t="shared" si="0"/>
        <v/>
      </c>
      <c r="C30" s="483"/>
      <c r="D30" s="486"/>
      <c r="E30" s="486"/>
      <c r="F30" s="486"/>
      <c r="G30" s="486"/>
      <c r="H30" s="490"/>
      <c r="I30" s="494"/>
      <c r="J30" s="497"/>
      <c r="K30" s="500"/>
      <c r="L30" s="500"/>
      <c r="M30" s="500"/>
      <c r="N30" s="500"/>
      <c r="O30" s="503"/>
      <c r="P30" s="506"/>
      <c r="Q30" s="509"/>
      <c r="R30" s="545"/>
      <c r="S30" s="552"/>
      <c r="T30" s="558"/>
      <c r="U30" s="167"/>
      <c r="V30" s="170"/>
      <c r="W30" s="181"/>
      <c r="X30" s="203"/>
      <c r="Y30" s="223" t="s">
        <v>38</v>
      </c>
      <c r="Z30" s="241" t="s">
        <v>124</v>
      </c>
      <c r="AA30" s="251">
        <f>COUNTIF($I$9:$I$83,19)</f>
        <v>0</v>
      </c>
      <c r="AB30" s="262"/>
    </row>
    <row r="31" spans="1:40" ht="18.600000000000001" customHeight="1">
      <c r="A31" s="480"/>
      <c r="B31" s="42" t="str">
        <f t="shared" si="0"/>
        <v/>
      </c>
      <c r="C31" s="483"/>
      <c r="D31" s="486"/>
      <c r="E31" s="486"/>
      <c r="F31" s="486"/>
      <c r="G31" s="488"/>
      <c r="H31" s="490"/>
      <c r="I31" s="494"/>
      <c r="J31" s="497"/>
      <c r="K31" s="500"/>
      <c r="L31" s="500"/>
      <c r="M31" s="500"/>
      <c r="N31" s="500"/>
      <c r="O31" s="503"/>
      <c r="P31" s="506"/>
      <c r="Q31" s="509"/>
      <c r="R31" s="545"/>
      <c r="S31" s="552"/>
      <c r="T31" s="558"/>
      <c r="U31" s="167"/>
      <c r="V31" s="170"/>
      <c r="W31" s="182"/>
      <c r="X31" s="204"/>
      <c r="Y31" s="224" t="s">
        <v>39</v>
      </c>
      <c r="Z31" s="244" t="s">
        <v>125</v>
      </c>
      <c r="AA31" s="252">
        <f>SUM(AA27:AA30)</f>
        <v>0</v>
      </c>
      <c r="AB31" s="263"/>
    </row>
    <row r="32" spans="1:40" ht="18.600000000000001" customHeight="1">
      <c r="A32" s="480"/>
      <c r="B32" s="42" t="str">
        <f t="shared" si="0"/>
        <v/>
      </c>
      <c r="C32" s="483"/>
      <c r="D32" s="486"/>
      <c r="E32" s="486"/>
      <c r="F32" s="486"/>
      <c r="G32" s="488"/>
      <c r="H32" s="490"/>
      <c r="I32" s="494"/>
      <c r="J32" s="497"/>
      <c r="K32" s="500"/>
      <c r="L32" s="500"/>
      <c r="M32" s="500"/>
      <c r="N32" s="500"/>
      <c r="O32" s="503"/>
      <c r="P32" s="506"/>
      <c r="Q32" s="509"/>
      <c r="R32" s="545"/>
      <c r="S32" s="552"/>
      <c r="T32" s="558"/>
      <c r="U32" s="167"/>
      <c r="V32" s="170"/>
      <c r="W32" s="183" t="s">
        <v>153</v>
      </c>
      <c r="X32" s="205"/>
      <c r="Y32" s="205"/>
      <c r="Z32" s="205"/>
      <c r="AA32" s="205"/>
      <c r="AB32" s="205"/>
    </row>
    <row r="33" spans="1:28" ht="18.600000000000001" customHeight="1">
      <c r="A33" s="480"/>
      <c r="B33" s="42" t="str">
        <f t="shared" si="0"/>
        <v/>
      </c>
      <c r="C33" s="483"/>
      <c r="D33" s="486"/>
      <c r="E33" s="486"/>
      <c r="F33" s="486"/>
      <c r="G33" s="488"/>
      <c r="H33" s="490"/>
      <c r="I33" s="494"/>
      <c r="J33" s="497"/>
      <c r="K33" s="500"/>
      <c r="L33" s="500"/>
      <c r="M33" s="500"/>
      <c r="N33" s="500"/>
      <c r="O33" s="503"/>
      <c r="P33" s="506"/>
      <c r="Q33" s="509"/>
      <c r="R33" s="545"/>
      <c r="S33" s="552"/>
      <c r="T33" s="558"/>
      <c r="U33" s="167"/>
      <c r="V33" s="170"/>
      <c r="W33" s="184" t="s">
        <v>443</v>
      </c>
      <c r="X33" s="206"/>
      <c r="Y33" s="227" t="s">
        <v>60</v>
      </c>
      <c r="Z33" s="239" t="s">
        <v>76</v>
      </c>
      <c r="AA33" s="249">
        <f>J84</f>
        <v>0</v>
      </c>
      <c r="AB33" s="259" t="s">
        <v>6</v>
      </c>
    </row>
    <row r="34" spans="1:28" ht="18.600000000000001" customHeight="1">
      <c r="A34" s="480"/>
      <c r="B34" s="42" t="str">
        <f t="shared" si="0"/>
        <v/>
      </c>
      <c r="C34" s="483"/>
      <c r="D34" s="486"/>
      <c r="E34" s="486"/>
      <c r="F34" s="486"/>
      <c r="G34" s="488"/>
      <c r="H34" s="490"/>
      <c r="I34" s="494"/>
      <c r="J34" s="497"/>
      <c r="K34" s="500"/>
      <c r="L34" s="500"/>
      <c r="M34" s="500"/>
      <c r="N34" s="500"/>
      <c r="O34" s="503"/>
      <c r="P34" s="506"/>
      <c r="Q34" s="509"/>
      <c r="R34" s="545"/>
      <c r="S34" s="552"/>
      <c r="T34" s="558"/>
      <c r="U34" s="167"/>
      <c r="V34" s="170"/>
      <c r="W34" s="185"/>
      <c r="X34" s="207"/>
      <c r="Y34" s="228" t="s">
        <v>104</v>
      </c>
      <c r="Z34" s="240" t="s">
        <v>78</v>
      </c>
      <c r="AA34" s="250">
        <f>K84</f>
        <v>0</v>
      </c>
      <c r="AB34" s="260"/>
    </row>
    <row r="35" spans="1:28" ht="18.600000000000001" customHeight="1">
      <c r="A35" s="480"/>
      <c r="B35" s="42" t="str">
        <f t="shared" si="0"/>
        <v/>
      </c>
      <c r="C35" s="483"/>
      <c r="D35" s="486"/>
      <c r="E35" s="486"/>
      <c r="F35" s="486"/>
      <c r="G35" s="488"/>
      <c r="H35" s="490"/>
      <c r="I35" s="494"/>
      <c r="J35" s="497"/>
      <c r="K35" s="500"/>
      <c r="L35" s="500"/>
      <c r="M35" s="500"/>
      <c r="N35" s="500"/>
      <c r="O35" s="503"/>
      <c r="P35" s="506"/>
      <c r="Q35" s="509"/>
      <c r="R35" s="545"/>
      <c r="S35" s="552"/>
      <c r="T35" s="558"/>
      <c r="U35" s="167"/>
      <c r="V35" s="170"/>
      <c r="W35" s="185"/>
      <c r="X35" s="207"/>
      <c r="Y35" s="229" t="s">
        <v>63</v>
      </c>
      <c r="Z35" s="240" t="s">
        <v>62</v>
      </c>
      <c r="AA35" s="250">
        <f>L84</f>
        <v>0</v>
      </c>
      <c r="AB35" s="260"/>
    </row>
    <row r="36" spans="1:28" ht="18.600000000000001" customHeight="1">
      <c r="A36" s="480"/>
      <c r="B36" s="42" t="str">
        <f t="shared" si="0"/>
        <v/>
      </c>
      <c r="C36" s="483"/>
      <c r="D36" s="486"/>
      <c r="E36" s="486"/>
      <c r="F36" s="486"/>
      <c r="G36" s="488"/>
      <c r="H36" s="491"/>
      <c r="I36" s="495"/>
      <c r="J36" s="497"/>
      <c r="K36" s="500"/>
      <c r="L36" s="500"/>
      <c r="M36" s="500"/>
      <c r="N36" s="500"/>
      <c r="O36" s="503"/>
      <c r="P36" s="506"/>
      <c r="Q36" s="509"/>
      <c r="R36" s="545"/>
      <c r="S36" s="552"/>
      <c r="T36" s="558"/>
      <c r="U36" s="167"/>
      <c r="V36" s="170"/>
      <c r="W36" s="185"/>
      <c r="X36" s="207"/>
      <c r="Y36" s="221" t="s">
        <v>65</v>
      </c>
      <c r="Z36" s="240" t="s">
        <v>79</v>
      </c>
      <c r="AA36" s="250">
        <f>M84</f>
        <v>0</v>
      </c>
      <c r="AB36" s="260"/>
    </row>
    <row r="37" spans="1:28" ht="18.600000000000001" customHeight="1">
      <c r="A37" s="480"/>
      <c r="B37" s="42" t="str">
        <f t="shared" si="0"/>
        <v/>
      </c>
      <c r="C37" s="483"/>
      <c r="D37" s="486"/>
      <c r="E37" s="486"/>
      <c r="F37" s="486"/>
      <c r="G37" s="488"/>
      <c r="H37" s="490"/>
      <c r="I37" s="494"/>
      <c r="J37" s="497"/>
      <c r="K37" s="500"/>
      <c r="L37" s="500"/>
      <c r="M37" s="500"/>
      <c r="N37" s="500"/>
      <c r="O37" s="503"/>
      <c r="P37" s="506"/>
      <c r="Q37" s="509"/>
      <c r="R37" s="545"/>
      <c r="S37" s="552"/>
      <c r="T37" s="558"/>
      <c r="U37" s="167"/>
      <c r="V37" s="170"/>
      <c r="W37" s="185"/>
      <c r="X37" s="207"/>
      <c r="Y37" s="220" t="s">
        <v>33</v>
      </c>
      <c r="Z37" s="240" t="s">
        <v>69</v>
      </c>
      <c r="AA37" s="250">
        <f>N84</f>
        <v>0</v>
      </c>
      <c r="AB37" s="260"/>
    </row>
    <row r="38" spans="1:28" ht="18.600000000000001" customHeight="1">
      <c r="A38" s="480"/>
      <c r="B38" s="42" t="str">
        <f t="shared" si="0"/>
        <v/>
      </c>
      <c r="C38" s="483"/>
      <c r="D38" s="486"/>
      <c r="E38" s="486"/>
      <c r="F38" s="486"/>
      <c r="G38" s="488"/>
      <c r="H38" s="490"/>
      <c r="I38" s="494"/>
      <c r="J38" s="497"/>
      <c r="K38" s="500"/>
      <c r="L38" s="500"/>
      <c r="M38" s="500"/>
      <c r="N38" s="500"/>
      <c r="O38" s="503"/>
      <c r="P38" s="506"/>
      <c r="Q38" s="509"/>
      <c r="R38" s="545"/>
      <c r="S38" s="552"/>
      <c r="T38" s="558"/>
      <c r="U38" s="167"/>
      <c r="V38" s="170"/>
      <c r="W38" s="186"/>
      <c r="X38" s="208"/>
      <c r="Y38" s="230" t="s">
        <v>86</v>
      </c>
      <c r="Z38" s="241" t="s">
        <v>73</v>
      </c>
      <c r="AA38" s="251">
        <f>O84</f>
        <v>0</v>
      </c>
      <c r="AB38" s="262"/>
    </row>
    <row r="39" spans="1:28" ht="18.600000000000001" customHeight="1">
      <c r="A39" s="480"/>
      <c r="B39" s="42" t="str">
        <f t="shared" si="0"/>
        <v/>
      </c>
      <c r="C39" s="483"/>
      <c r="D39" s="486"/>
      <c r="E39" s="486"/>
      <c r="F39" s="486"/>
      <c r="G39" s="488"/>
      <c r="H39" s="490"/>
      <c r="I39" s="494"/>
      <c r="J39" s="497"/>
      <c r="K39" s="500"/>
      <c r="L39" s="500"/>
      <c r="M39" s="500"/>
      <c r="N39" s="500"/>
      <c r="O39" s="503"/>
      <c r="P39" s="506"/>
      <c r="Q39" s="509"/>
      <c r="R39" s="545"/>
      <c r="S39" s="552"/>
      <c r="T39" s="558"/>
      <c r="V39" s="170"/>
      <c r="W39" s="187"/>
      <c r="X39" s="187"/>
      <c r="Y39" s="231"/>
      <c r="Z39" s="245"/>
    </row>
    <row r="40" spans="1:28" ht="18.600000000000001" customHeight="1">
      <c r="A40" s="480"/>
      <c r="B40" s="42" t="str">
        <f t="shared" si="0"/>
        <v/>
      </c>
      <c r="C40" s="483"/>
      <c r="D40" s="486"/>
      <c r="E40" s="486"/>
      <c r="F40" s="486"/>
      <c r="G40" s="488"/>
      <c r="H40" s="490"/>
      <c r="I40" s="494"/>
      <c r="J40" s="497"/>
      <c r="K40" s="500"/>
      <c r="L40" s="500"/>
      <c r="M40" s="500"/>
      <c r="N40" s="500"/>
      <c r="O40" s="503"/>
      <c r="P40" s="506"/>
      <c r="Q40" s="509"/>
      <c r="R40" s="545"/>
      <c r="S40" s="552"/>
      <c r="T40" s="558"/>
      <c r="V40" s="170"/>
      <c r="W40" s="188" t="s">
        <v>48</v>
      </c>
      <c r="X40" s="209"/>
      <c r="Y40" s="227" t="s">
        <v>46</v>
      </c>
      <c r="Z40" s="239" t="s">
        <v>16</v>
      </c>
      <c r="AA40" s="249">
        <f>P84</f>
        <v>0</v>
      </c>
      <c r="AB40" s="264" t="s">
        <v>49</v>
      </c>
    </row>
    <row r="41" spans="1:28" ht="18.600000000000001" customHeight="1">
      <c r="A41" s="480"/>
      <c r="B41" s="42" t="str">
        <f t="shared" si="0"/>
        <v/>
      </c>
      <c r="C41" s="483"/>
      <c r="D41" s="486"/>
      <c r="E41" s="486"/>
      <c r="F41" s="486"/>
      <c r="G41" s="488"/>
      <c r="H41" s="490"/>
      <c r="I41" s="494"/>
      <c r="J41" s="497"/>
      <c r="K41" s="500"/>
      <c r="L41" s="500"/>
      <c r="M41" s="500"/>
      <c r="N41" s="500"/>
      <c r="O41" s="503"/>
      <c r="P41" s="506"/>
      <c r="Q41" s="509"/>
      <c r="R41" s="545"/>
      <c r="S41" s="552"/>
      <c r="T41" s="558"/>
      <c r="V41" s="170"/>
      <c r="W41" s="189"/>
      <c r="X41" s="210"/>
      <c r="Y41" s="232" t="s">
        <v>59</v>
      </c>
      <c r="Z41" s="241" t="s">
        <v>80</v>
      </c>
      <c r="AA41" s="251">
        <f>Q84</f>
        <v>0</v>
      </c>
      <c r="AB41" s="262"/>
    </row>
    <row r="42" spans="1:28" ht="18.600000000000001" customHeight="1">
      <c r="A42" s="480"/>
      <c r="B42" s="42" t="str">
        <f t="shared" si="0"/>
        <v/>
      </c>
      <c r="C42" s="483"/>
      <c r="D42" s="486"/>
      <c r="E42" s="486"/>
      <c r="F42" s="486"/>
      <c r="G42" s="488"/>
      <c r="H42" s="490"/>
      <c r="I42" s="494"/>
      <c r="J42" s="497"/>
      <c r="K42" s="500"/>
      <c r="L42" s="500"/>
      <c r="M42" s="500"/>
      <c r="N42" s="500"/>
      <c r="O42" s="503"/>
      <c r="P42" s="506"/>
      <c r="Q42" s="509"/>
      <c r="R42" s="545"/>
      <c r="S42" s="552"/>
      <c r="T42" s="558"/>
      <c r="V42" s="170"/>
      <c r="W42" s="187"/>
      <c r="X42" s="187"/>
      <c r="Y42" s="231"/>
      <c r="Z42" s="245"/>
    </row>
    <row r="43" spans="1:28" ht="18.600000000000001" customHeight="1">
      <c r="A43" s="480"/>
      <c r="B43" s="42" t="str">
        <f t="shared" si="0"/>
        <v/>
      </c>
      <c r="C43" s="483"/>
      <c r="D43" s="486"/>
      <c r="E43" s="486"/>
      <c r="F43" s="486"/>
      <c r="G43" s="488"/>
      <c r="H43" s="490"/>
      <c r="I43" s="494"/>
      <c r="J43" s="497"/>
      <c r="K43" s="500"/>
      <c r="L43" s="500"/>
      <c r="M43" s="500"/>
      <c r="N43" s="500"/>
      <c r="O43" s="503"/>
      <c r="P43" s="506"/>
      <c r="Q43" s="509"/>
      <c r="R43" s="545"/>
      <c r="S43" s="552"/>
      <c r="T43" s="558"/>
      <c r="V43" s="170"/>
      <c r="W43" s="190" t="s">
        <v>57</v>
      </c>
      <c r="X43" s="211"/>
      <c r="Y43" s="227" t="s">
        <v>4</v>
      </c>
      <c r="Z43" s="239" t="s">
        <v>41</v>
      </c>
      <c r="AA43" s="249">
        <f>R84</f>
        <v>0</v>
      </c>
      <c r="AB43" s="264" t="s">
        <v>49</v>
      </c>
    </row>
    <row r="44" spans="1:28" ht="18.600000000000001" customHeight="1">
      <c r="A44" s="480"/>
      <c r="B44" s="42" t="str">
        <f t="shared" si="0"/>
        <v/>
      </c>
      <c r="C44" s="483"/>
      <c r="D44" s="486"/>
      <c r="E44" s="486"/>
      <c r="F44" s="486"/>
      <c r="G44" s="488"/>
      <c r="H44" s="490"/>
      <c r="I44" s="494"/>
      <c r="J44" s="497"/>
      <c r="K44" s="500"/>
      <c r="L44" s="500"/>
      <c r="M44" s="500"/>
      <c r="N44" s="500"/>
      <c r="O44" s="503"/>
      <c r="P44" s="506"/>
      <c r="Q44" s="509"/>
      <c r="R44" s="545"/>
      <c r="S44" s="552"/>
      <c r="T44" s="558"/>
      <c r="V44" s="170"/>
      <c r="W44" s="191"/>
      <c r="X44" s="212"/>
      <c r="Y44" s="223" t="s">
        <v>36</v>
      </c>
      <c r="Z44" s="241" t="s">
        <v>67</v>
      </c>
      <c r="AA44" s="251">
        <f>S84</f>
        <v>0</v>
      </c>
      <c r="AB44" s="262"/>
    </row>
    <row r="45" spans="1:28" ht="18.600000000000001" customHeight="1">
      <c r="A45" s="480"/>
      <c r="B45" s="42" t="str">
        <f t="shared" si="0"/>
        <v/>
      </c>
      <c r="C45" s="483"/>
      <c r="D45" s="486"/>
      <c r="E45" s="486"/>
      <c r="F45" s="486"/>
      <c r="G45" s="488"/>
      <c r="H45" s="490"/>
      <c r="I45" s="494"/>
      <c r="J45" s="497"/>
      <c r="K45" s="500"/>
      <c r="L45" s="500"/>
      <c r="M45" s="500"/>
      <c r="N45" s="500"/>
      <c r="O45" s="503"/>
      <c r="P45" s="506"/>
      <c r="Q45" s="509"/>
      <c r="R45" s="545"/>
      <c r="S45" s="552"/>
      <c r="T45" s="558"/>
      <c r="V45" s="170"/>
      <c r="W45" s="192"/>
      <c r="X45" s="192"/>
      <c r="Y45" s="233"/>
      <c r="Z45" s="246"/>
    </row>
    <row r="46" spans="1:28" ht="18.600000000000001" customHeight="1">
      <c r="A46" s="480"/>
      <c r="B46" s="42" t="str">
        <f t="shared" si="0"/>
        <v/>
      </c>
      <c r="C46" s="483"/>
      <c r="D46" s="486"/>
      <c r="E46" s="486"/>
      <c r="F46" s="486"/>
      <c r="G46" s="488"/>
      <c r="H46" s="490"/>
      <c r="I46" s="494"/>
      <c r="J46" s="497"/>
      <c r="K46" s="500"/>
      <c r="L46" s="500"/>
      <c r="M46" s="500"/>
      <c r="N46" s="500"/>
      <c r="O46" s="503"/>
      <c r="P46" s="506"/>
      <c r="Q46" s="509"/>
      <c r="R46" s="545"/>
      <c r="S46" s="552"/>
      <c r="T46" s="558"/>
      <c r="V46" s="170"/>
      <c r="W46" s="193"/>
      <c r="X46" s="193"/>
      <c r="Y46" s="234" t="s">
        <v>53</v>
      </c>
      <c r="Z46" s="247" t="s">
        <v>81</v>
      </c>
      <c r="AA46" s="254">
        <f>T84</f>
        <v>0</v>
      </c>
      <c r="AB46" s="265" t="s">
        <v>58</v>
      </c>
    </row>
    <row r="47" spans="1:28" ht="18.600000000000001" customHeight="1">
      <c r="A47" s="480"/>
      <c r="B47" s="42" t="str">
        <f t="shared" si="0"/>
        <v/>
      </c>
      <c r="C47" s="483"/>
      <c r="D47" s="486"/>
      <c r="E47" s="486"/>
      <c r="F47" s="486"/>
      <c r="G47" s="488"/>
      <c r="H47" s="490"/>
      <c r="I47" s="494"/>
      <c r="J47" s="497"/>
      <c r="K47" s="500"/>
      <c r="L47" s="500"/>
      <c r="M47" s="500"/>
      <c r="N47" s="500"/>
      <c r="O47" s="503"/>
      <c r="P47" s="506"/>
      <c r="Q47" s="509"/>
      <c r="R47" s="545"/>
      <c r="S47" s="552"/>
      <c r="T47" s="558"/>
      <c r="W47" s="194" t="str">
        <f>A1&amp;"年"&amp;E1&amp;"月"</f>
        <v>2025年10月</v>
      </c>
      <c r="X47" s="194"/>
      <c r="Y47" s="194"/>
      <c r="Z47" s="246"/>
      <c r="AB47" s="266"/>
    </row>
    <row r="48" spans="1:28" ht="18.600000000000001" customHeight="1">
      <c r="A48" s="480"/>
      <c r="B48" s="42" t="str">
        <f t="shared" si="0"/>
        <v/>
      </c>
      <c r="C48" s="483"/>
      <c r="D48" s="486"/>
      <c r="E48" s="486"/>
      <c r="F48" s="486"/>
      <c r="G48" s="488"/>
      <c r="H48" s="490"/>
      <c r="I48" s="494"/>
      <c r="J48" s="497"/>
      <c r="K48" s="500"/>
      <c r="L48" s="500"/>
      <c r="M48" s="500"/>
      <c r="N48" s="500"/>
      <c r="O48" s="503"/>
      <c r="P48" s="506"/>
      <c r="Q48" s="509"/>
      <c r="R48" s="545"/>
      <c r="S48" s="552"/>
      <c r="T48" s="558"/>
      <c r="W48" s="195" t="s">
        <v>58</v>
      </c>
      <c r="X48" s="195" t="s">
        <v>193</v>
      </c>
      <c r="Y48" s="235"/>
      <c r="Z48" s="246"/>
      <c r="AB48" s="266"/>
    </row>
    <row r="49" spans="1:28" ht="18.600000000000001" customHeight="1">
      <c r="A49" s="480"/>
      <c r="B49" s="42" t="str">
        <f t="shared" si="0"/>
        <v/>
      </c>
      <c r="C49" s="483"/>
      <c r="D49" s="486"/>
      <c r="E49" s="486"/>
      <c r="F49" s="486"/>
      <c r="G49" s="488"/>
      <c r="H49" s="490"/>
      <c r="I49" s="494"/>
      <c r="J49" s="497"/>
      <c r="K49" s="500"/>
      <c r="L49" s="500"/>
      <c r="M49" s="500"/>
      <c r="N49" s="500"/>
      <c r="O49" s="503"/>
      <c r="P49" s="506"/>
      <c r="Q49" s="509"/>
      <c r="R49" s="545"/>
      <c r="S49" s="552"/>
      <c r="T49" s="558"/>
      <c r="W49" s="195">
        <v>1</v>
      </c>
      <c r="X49" s="213">
        <f t="shared" ref="X49:X79" si="1">WEEKDAY($A$1&amp;"/"&amp;$E$1&amp;"/"&amp;W49)</f>
        <v>4</v>
      </c>
      <c r="Y49" s="236"/>
      <c r="Z49" s="246"/>
      <c r="AB49" s="266"/>
    </row>
    <row r="50" spans="1:28" ht="18.600000000000001" customHeight="1">
      <c r="A50" s="480"/>
      <c r="B50" s="42" t="str">
        <f t="shared" si="0"/>
        <v/>
      </c>
      <c r="C50" s="483"/>
      <c r="D50" s="486"/>
      <c r="E50" s="486"/>
      <c r="F50" s="486"/>
      <c r="G50" s="488"/>
      <c r="H50" s="490"/>
      <c r="I50" s="494"/>
      <c r="J50" s="497"/>
      <c r="K50" s="500"/>
      <c r="L50" s="500"/>
      <c r="M50" s="500"/>
      <c r="N50" s="500"/>
      <c r="O50" s="503"/>
      <c r="P50" s="506"/>
      <c r="Q50" s="509"/>
      <c r="R50" s="545"/>
      <c r="S50" s="552"/>
      <c r="T50" s="558"/>
      <c r="W50" s="195">
        <v>2</v>
      </c>
      <c r="X50" s="213">
        <f t="shared" si="1"/>
        <v>5</v>
      </c>
      <c r="Y50" s="235"/>
      <c r="Z50" s="246"/>
      <c r="AB50" s="266"/>
    </row>
    <row r="51" spans="1:28" ht="18.600000000000001" customHeight="1">
      <c r="A51" s="480"/>
      <c r="B51" s="42" t="str">
        <f t="shared" si="0"/>
        <v/>
      </c>
      <c r="C51" s="483"/>
      <c r="D51" s="486"/>
      <c r="E51" s="486"/>
      <c r="F51" s="486"/>
      <c r="G51" s="488"/>
      <c r="H51" s="490"/>
      <c r="I51" s="494"/>
      <c r="J51" s="497"/>
      <c r="K51" s="500"/>
      <c r="L51" s="500"/>
      <c r="M51" s="500"/>
      <c r="N51" s="500"/>
      <c r="O51" s="503"/>
      <c r="P51" s="506"/>
      <c r="Q51" s="509"/>
      <c r="R51" s="545"/>
      <c r="S51" s="552"/>
      <c r="T51" s="558"/>
      <c r="W51" s="195">
        <v>3</v>
      </c>
      <c r="X51" s="213">
        <f t="shared" si="1"/>
        <v>6</v>
      </c>
      <c r="Y51" s="235"/>
      <c r="Z51" s="246"/>
      <c r="AB51" s="266"/>
    </row>
    <row r="52" spans="1:28" ht="18.600000000000001" customHeight="1">
      <c r="A52" s="480"/>
      <c r="B52" s="42" t="str">
        <f t="shared" si="0"/>
        <v/>
      </c>
      <c r="C52" s="483"/>
      <c r="D52" s="486"/>
      <c r="E52" s="486"/>
      <c r="F52" s="486"/>
      <c r="G52" s="488"/>
      <c r="H52" s="490"/>
      <c r="I52" s="494"/>
      <c r="J52" s="497"/>
      <c r="K52" s="500"/>
      <c r="L52" s="500"/>
      <c r="M52" s="500"/>
      <c r="N52" s="500"/>
      <c r="O52" s="503"/>
      <c r="P52" s="506"/>
      <c r="Q52" s="509"/>
      <c r="R52" s="545"/>
      <c r="S52" s="552"/>
      <c r="T52" s="558"/>
      <c r="W52" s="195">
        <v>4</v>
      </c>
      <c r="X52" s="213">
        <f t="shared" si="1"/>
        <v>7</v>
      </c>
      <c r="Y52" s="235"/>
      <c r="Z52" s="246"/>
      <c r="AB52" s="266"/>
    </row>
    <row r="53" spans="1:28" ht="18.600000000000001" customHeight="1">
      <c r="A53" s="480"/>
      <c r="B53" s="42" t="str">
        <f t="shared" si="0"/>
        <v/>
      </c>
      <c r="C53" s="483"/>
      <c r="D53" s="486"/>
      <c r="E53" s="486"/>
      <c r="F53" s="486"/>
      <c r="G53" s="488"/>
      <c r="H53" s="490"/>
      <c r="I53" s="494"/>
      <c r="J53" s="497"/>
      <c r="K53" s="500"/>
      <c r="L53" s="500"/>
      <c r="M53" s="500"/>
      <c r="N53" s="500"/>
      <c r="O53" s="503"/>
      <c r="P53" s="506"/>
      <c r="Q53" s="509"/>
      <c r="R53" s="545"/>
      <c r="S53" s="552"/>
      <c r="T53" s="558"/>
      <c r="W53" s="195">
        <v>5</v>
      </c>
      <c r="X53" s="213">
        <f t="shared" si="1"/>
        <v>1</v>
      </c>
      <c r="Y53" s="235"/>
      <c r="Z53" s="246"/>
      <c r="AB53" s="266"/>
    </row>
    <row r="54" spans="1:28" ht="18.600000000000001" customHeight="1">
      <c r="A54" s="528"/>
      <c r="B54" s="42" t="str">
        <f t="shared" si="0"/>
        <v/>
      </c>
      <c r="C54" s="483"/>
      <c r="D54" s="530"/>
      <c r="E54" s="530"/>
      <c r="F54" s="530"/>
      <c r="G54" s="530"/>
      <c r="H54" s="490"/>
      <c r="I54" s="494"/>
      <c r="J54" s="497"/>
      <c r="K54" s="500"/>
      <c r="L54" s="500"/>
      <c r="M54" s="500"/>
      <c r="N54" s="500"/>
      <c r="O54" s="503"/>
      <c r="P54" s="506"/>
      <c r="Q54" s="509"/>
      <c r="R54" s="545"/>
      <c r="S54" s="552"/>
      <c r="T54" s="558"/>
      <c r="W54" s="195">
        <v>6</v>
      </c>
      <c r="X54" s="213">
        <f t="shared" si="1"/>
        <v>2</v>
      </c>
      <c r="Y54" s="235"/>
      <c r="Z54" s="246"/>
      <c r="AB54" s="266"/>
    </row>
    <row r="55" spans="1:28" ht="18.600000000000001" customHeight="1">
      <c r="A55" s="528"/>
      <c r="B55" s="42" t="str">
        <f t="shared" si="0"/>
        <v/>
      </c>
      <c r="C55" s="483"/>
      <c r="D55" s="530"/>
      <c r="E55" s="530"/>
      <c r="F55" s="530"/>
      <c r="G55" s="530"/>
      <c r="H55" s="490"/>
      <c r="I55" s="494"/>
      <c r="J55" s="497"/>
      <c r="K55" s="500"/>
      <c r="L55" s="500"/>
      <c r="M55" s="500"/>
      <c r="N55" s="500"/>
      <c r="O55" s="503"/>
      <c r="P55" s="506"/>
      <c r="Q55" s="509"/>
      <c r="R55" s="545"/>
      <c r="S55" s="552"/>
      <c r="T55" s="558"/>
      <c r="W55" s="195">
        <v>7</v>
      </c>
      <c r="X55" s="213">
        <f t="shared" si="1"/>
        <v>3</v>
      </c>
      <c r="Y55" s="235"/>
      <c r="Z55" s="246"/>
      <c r="AB55" s="266"/>
    </row>
    <row r="56" spans="1:28" ht="18.600000000000001" customHeight="1">
      <c r="A56" s="528"/>
      <c r="B56" s="42" t="str">
        <f t="shared" si="0"/>
        <v/>
      </c>
      <c r="C56" s="483"/>
      <c r="D56" s="530"/>
      <c r="E56" s="530"/>
      <c r="F56" s="530"/>
      <c r="G56" s="530"/>
      <c r="H56" s="490"/>
      <c r="I56" s="494"/>
      <c r="J56" s="497"/>
      <c r="K56" s="500"/>
      <c r="L56" s="500"/>
      <c r="M56" s="500"/>
      <c r="N56" s="500"/>
      <c r="O56" s="503"/>
      <c r="P56" s="506"/>
      <c r="Q56" s="509"/>
      <c r="R56" s="545"/>
      <c r="S56" s="552"/>
      <c r="T56" s="558"/>
      <c r="W56" s="195">
        <v>8</v>
      </c>
      <c r="X56" s="213">
        <f t="shared" si="1"/>
        <v>4</v>
      </c>
      <c r="Y56" s="235"/>
      <c r="Z56" s="246"/>
      <c r="AB56" s="266"/>
    </row>
    <row r="57" spans="1:28" ht="18.600000000000001" customHeight="1">
      <c r="A57" s="528"/>
      <c r="B57" s="42" t="str">
        <f t="shared" si="0"/>
        <v/>
      </c>
      <c r="C57" s="483"/>
      <c r="D57" s="530"/>
      <c r="E57" s="530"/>
      <c r="F57" s="530"/>
      <c r="G57" s="530"/>
      <c r="H57" s="490"/>
      <c r="I57" s="494"/>
      <c r="J57" s="497"/>
      <c r="K57" s="500"/>
      <c r="L57" s="500"/>
      <c r="M57" s="500"/>
      <c r="N57" s="500"/>
      <c r="O57" s="503"/>
      <c r="P57" s="506"/>
      <c r="Q57" s="509"/>
      <c r="R57" s="545"/>
      <c r="S57" s="552"/>
      <c r="T57" s="558"/>
      <c r="W57" s="195">
        <v>9</v>
      </c>
      <c r="X57" s="213">
        <f t="shared" si="1"/>
        <v>5</v>
      </c>
      <c r="Y57" s="235"/>
      <c r="Z57" s="246"/>
      <c r="AB57" s="266"/>
    </row>
    <row r="58" spans="1:28" ht="18.600000000000001" customHeight="1">
      <c r="A58" s="528"/>
      <c r="B58" s="42" t="str">
        <f t="shared" si="0"/>
        <v/>
      </c>
      <c r="C58" s="483"/>
      <c r="D58" s="530"/>
      <c r="E58" s="530"/>
      <c r="F58" s="530"/>
      <c r="G58" s="530"/>
      <c r="H58" s="490"/>
      <c r="I58" s="494"/>
      <c r="J58" s="497"/>
      <c r="K58" s="500"/>
      <c r="L58" s="500"/>
      <c r="M58" s="500"/>
      <c r="N58" s="500"/>
      <c r="O58" s="503"/>
      <c r="P58" s="506"/>
      <c r="Q58" s="509"/>
      <c r="R58" s="545"/>
      <c r="S58" s="552"/>
      <c r="T58" s="558"/>
      <c r="W58" s="195">
        <v>10</v>
      </c>
      <c r="X58" s="213">
        <f t="shared" si="1"/>
        <v>6</v>
      </c>
      <c r="Y58" s="235"/>
      <c r="Z58" s="246"/>
      <c r="AB58" s="266"/>
    </row>
    <row r="59" spans="1:28" ht="18.600000000000001" customHeight="1">
      <c r="A59" s="528"/>
      <c r="B59" s="42" t="str">
        <f t="shared" si="0"/>
        <v/>
      </c>
      <c r="C59" s="483"/>
      <c r="D59" s="530"/>
      <c r="E59" s="530"/>
      <c r="F59" s="530"/>
      <c r="G59" s="530"/>
      <c r="H59" s="490"/>
      <c r="I59" s="494"/>
      <c r="J59" s="497"/>
      <c r="K59" s="500"/>
      <c r="L59" s="500"/>
      <c r="M59" s="500"/>
      <c r="N59" s="500"/>
      <c r="O59" s="503"/>
      <c r="P59" s="506"/>
      <c r="Q59" s="509"/>
      <c r="R59" s="545"/>
      <c r="S59" s="552"/>
      <c r="T59" s="558"/>
      <c r="W59" s="195">
        <v>11</v>
      </c>
      <c r="X59" s="213">
        <f t="shared" si="1"/>
        <v>7</v>
      </c>
      <c r="Y59" s="235"/>
      <c r="Z59" s="246"/>
      <c r="AB59" s="266"/>
    </row>
    <row r="60" spans="1:28" ht="18.600000000000001" customHeight="1">
      <c r="A60" s="528"/>
      <c r="B60" s="42" t="str">
        <f t="shared" si="0"/>
        <v/>
      </c>
      <c r="C60" s="483"/>
      <c r="D60" s="530"/>
      <c r="E60" s="530"/>
      <c r="F60" s="530"/>
      <c r="G60" s="530"/>
      <c r="H60" s="490"/>
      <c r="I60" s="494"/>
      <c r="J60" s="497"/>
      <c r="K60" s="500"/>
      <c r="L60" s="500"/>
      <c r="M60" s="500"/>
      <c r="N60" s="500"/>
      <c r="O60" s="503"/>
      <c r="P60" s="506"/>
      <c r="Q60" s="509"/>
      <c r="R60" s="545"/>
      <c r="S60" s="552"/>
      <c r="T60" s="558"/>
      <c r="W60" s="195">
        <v>12</v>
      </c>
      <c r="X60" s="213">
        <f t="shared" si="1"/>
        <v>1</v>
      </c>
      <c r="Y60" s="235"/>
      <c r="Z60" s="246"/>
      <c r="AB60" s="266"/>
    </row>
    <row r="61" spans="1:28" ht="18.600000000000001" customHeight="1">
      <c r="A61" s="528"/>
      <c r="B61" s="42" t="str">
        <f t="shared" si="0"/>
        <v/>
      </c>
      <c r="C61" s="483"/>
      <c r="D61" s="530"/>
      <c r="E61" s="530"/>
      <c r="F61" s="530"/>
      <c r="G61" s="530"/>
      <c r="H61" s="490"/>
      <c r="I61" s="494"/>
      <c r="J61" s="497"/>
      <c r="K61" s="500"/>
      <c r="L61" s="500"/>
      <c r="M61" s="500"/>
      <c r="N61" s="500"/>
      <c r="O61" s="503"/>
      <c r="P61" s="506"/>
      <c r="Q61" s="509"/>
      <c r="R61" s="545"/>
      <c r="S61" s="552"/>
      <c r="T61" s="558"/>
      <c r="W61" s="195">
        <v>13</v>
      </c>
      <c r="X61" s="213">
        <f t="shared" si="1"/>
        <v>2</v>
      </c>
      <c r="Y61" s="235"/>
      <c r="Z61" s="246"/>
      <c r="AB61" s="266"/>
    </row>
    <row r="62" spans="1:28" ht="18.600000000000001" customHeight="1">
      <c r="A62" s="528"/>
      <c r="B62" s="42" t="str">
        <f t="shared" si="0"/>
        <v/>
      </c>
      <c r="C62" s="483"/>
      <c r="D62" s="530"/>
      <c r="E62" s="530"/>
      <c r="F62" s="530"/>
      <c r="G62" s="530"/>
      <c r="H62" s="490"/>
      <c r="I62" s="494"/>
      <c r="J62" s="497"/>
      <c r="K62" s="500"/>
      <c r="L62" s="500"/>
      <c r="M62" s="500"/>
      <c r="N62" s="500"/>
      <c r="O62" s="503"/>
      <c r="P62" s="506"/>
      <c r="Q62" s="509"/>
      <c r="R62" s="545"/>
      <c r="S62" s="552"/>
      <c r="T62" s="558"/>
      <c r="W62" s="195">
        <v>14</v>
      </c>
      <c r="X62" s="213">
        <f t="shared" si="1"/>
        <v>3</v>
      </c>
      <c r="Y62" s="235"/>
      <c r="Z62" s="246"/>
      <c r="AB62" s="266"/>
    </row>
    <row r="63" spans="1:28" ht="18.600000000000001" customHeight="1">
      <c r="A63" s="528"/>
      <c r="B63" s="42" t="str">
        <f t="shared" si="0"/>
        <v/>
      </c>
      <c r="C63" s="483"/>
      <c r="D63" s="486"/>
      <c r="E63" s="486"/>
      <c r="F63" s="486"/>
      <c r="G63" s="486"/>
      <c r="H63" s="490"/>
      <c r="I63" s="494"/>
      <c r="J63" s="497"/>
      <c r="K63" s="500"/>
      <c r="L63" s="500"/>
      <c r="M63" s="500"/>
      <c r="N63" s="500"/>
      <c r="O63" s="503"/>
      <c r="P63" s="506"/>
      <c r="Q63" s="509"/>
      <c r="R63" s="545"/>
      <c r="S63" s="552"/>
      <c r="T63" s="558"/>
      <c r="W63" s="195">
        <v>15</v>
      </c>
      <c r="X63" s="213">
        <f t="shared" si="1"/>
        <v>4</v>
      </c>
      <c r="Y63" s="235"/>
      <c r="Z63" s="246"/>
      <c r="AB63" s="266"/>
    </row>
    <row r="64" spans="1:28" ht="18.600000000000001" customHeight="1">
      <c r="A64" s="528"/>
      <c r="B64" s="42" t="str">
        <f t="shared" si="0"/>
        <v/>
      </c>
      <c r="C64" s="483"/>
      <c r="D64" s="486"/>
      <c r="E64" s="486"/>
      <c r="F64" s="486"/>
      <c r="G64" s="486"/>
      <c r="H64" s="490"/>
      <c r="I64" s="494"/>
      <c r="J64" s="497"/>
      <c r="K64" s="500"/>
      <c r="L64" s="500"/>
      <c r="M64" s="500"/>
      <c r="N64" s="500"/>
      <c r="O64" s="503"/>
      <c r="P64" s="506"/>
      <c r="Q64" s="509"/>
      <c r="R64" s="545"/>
      <c r="S64" s="552"/>
      <c r="T64" s="558"/>
      <c r="W64" s="195">
        <v>16</v>
      </c>
      <c r="X64" s="213">
        <f t="shared" si="1"/>
        <v>5</v>
      </c>
      <c r="Y64" s="235"/>
      <c r="Z64" s="246"/>
      <c r="AB64" s="266"/>
    </row>
    <row r="65" spans="1:28" ht="18.600000000000001" customHeight="1">
      <c r="A65" s="528"/>
      <c r="B65" s="42" t="str">
        <f t="shared" si="0"/>
        <v/>
      </c>
      <c r="C65" s="483"/>
      <c r="D65" s="486"/>
      <c r="E65" s="486"/>
      <c r="F65" s="486"/>
      <c r="G65" s="486"/>
      <c r="H65" s="490"/>
      <c r="I65" s="494"/>
      <c r="J65" s="497"/>
      <c r="K65" s="500"/>
      <c r="L65" s="500"/>
      <c r="M65" s="500"/>
      <c r="N65" s="500"/>
      <c r="O65" s="503"/>
      <c r="P65" s="506"/>
      <c r="Q65" s="509"/>
      <c r="R65" s="545"/>
      <c r="S65" s="552"/>
      <c r="T65" s="558"/>
      <c r="W65" s="195">
        <v>17</v>
      </c>
      <c r="X65" s="213">
        <f t="shared" si="1"/>
        <v>6</v>
      </c>
      <c r="Y65" s="235"/>
      <c r="Z65" s="246"/>
      <c r="AB65" s="266"/>
    </row>
    <row r="66" spans="1:28" ht="18.600000000000001" customHeight="1">
      <c r="A66" s="528"/>
      <c r="B66" s="42" t="str">
        <f t="shared" si="0"/>
        <v/>
      </c>
      <c r="C66" s="483"/>
      <c r="D66" s="486"/>
      <c r="E66" s="486"/>
      <c r="F66" s="486"/>
      <c r="G66" s="486"/>
      <c r="H66" s="490"/>
      <c r="I66" s="494"/>
      <c r="J66" s="497"/>
      <c r="K66" s="500"/>
      <c r="L66" s="500"/>
      <c r="M66" s="500"/>
      <c r="N66" s="500"/>
      <c r="O66" s="503"/>
      <c r="P66" s="506"/>
      <c r="Q66" s="509"/>
      <c r="R66" s="545"/>
      <c r="S66" s="552"/>
      <c r="T66" s="558"/>
      <c r="W66" s="195">
        <v>18</v>
      </c>
      <c r="X66" s="213">
        <f t="shared" si="1"/>
        <v>7</v>
      </c>
      <c r="Y66" s="235"/>
      <c r="Z66" s="246"/>
      <c r="AB66" s="266"/>
    </row>
    <row r="67" spans="1:28" ht="18.600000000000001" customHeight="1">
      <c r="A67" s="528"/>
      <c r="B67" s="42" t="str">
        <f t="shared" si="0"/>
        <v/>
      </c>
      <c r="C67" s="483"/>
      <c r="D67" s="486"/>
      <c r="E67" s="486"/>
      <c r="F67" s="486"/>
      <c r="G67" s="486"/>
      <c r="H67" s="490"/>
      <c r="I67" s="494"/>
      <c r="J67" s="497"/>
      <c r="K67" s="500"/>
      <c r="L67" s="500"/>
      <c r="M67" s="500"/>
      <c r="N67" s="500"/>
      <c r="O67" s="503"/>
      <c r="P67" s="506"/>
      <c r="Q67" s="509"/>
      <c r="R67" s="545"/>
      <c r="S67" s="552"/>
      <c r="T67" s="558"/>
      <c r="W67" s="195">
        <v>19</v>
      </c>
      <c r="X67" s="213">
        <f t="shared" si="1"/>
        <v>1</v>
      </c>
      <c r="Y67" s="235"/>
      <c r="Z67" s="246"/>
      <c r="AB67" s="266"/>
    </row>
    <row r="68" spans="1:28" ht="18.600000000000001" customHeight="1">
      <c r="A68" s="528"/>
      <c r="B68" s="42" t="str">
        <f t="shared" si="0"/>
        <v/>
      </c>
      <c r="C68" s="483"/>
      <c r="D68" s="486"/>
      <c r="E68" s="486"/>
      <c r="F68" s="486"/>
      <c r="G68" s="486"/>
      <c r="H68" s="490"/>
      <c r="I68" s="494"/>
      <c r="J68" s="497"/>
      <c r="K68" s="500"/>
      <c r="L68" s="500"/>
      <c r="M68" s="500"/>
      <c r="N68" s="500"/>
      <c r="O68" s="503"/>
      <c r="P68" s="506"/>
      <c r="Q68" s="509"/>
      <c r="R68" s="545"/>
      <c r="S68" s="552"/>
      <c r="T68" s="558"/>
      <c r="W68" s="195">
        <v>20</v>
      </c>
      <c r="X68" s="213">
        <f t="shared" si="1"/>
        <v>2</v>
      </c>
      <c r="Y68" s="235"/>
      <c r="Z68" s="246"/>
      <c r="AB68" s="266"/>
    </row>
    <row r="69" spans="1:28" ht="18.600000000000001" customHeight="1">
      <c r="A69" s="528"/>
      <c r="B69" s="42" t="str">
        <f t="shared" si="0"/>
        <v/>
      </c>
      <c r="C69" s="483"/>
      <c r="D69" s="486"/>
      <c r="E69" s="486"/>
      <c r="F69" s="486"/>
      <c r="G69" s="486"/>
      <c r="H69" s="490"/>
      <c r="I69" s="494"/>
      <c r="J69" s="497"/>
      <c r="K69" s="500"/>
      <c r="L69" s="500"/>
      <c r="M69" s="500"/>
      <c r="N69" s="500"/>
      <c r="O69" s="503"/>
      <c r="P69" s="506"/>
      <c r="Q69" s="509"/>
      <c r="R69" s="545"/>
      <c r="S69" s="552"/>
      <c r="T69" s="558"/>
      <c r="W69" s="195">
        <v>21</v>
      </c>
      <c r="X69" s="213">
        <f t="shared" si="1"/>
        <v>3</v>
      </c>
      <c r="Y69" s="235"/>
      <c r="Z69" s="246"/>
      <c r="AB69" s="266"/>
    </row>
    <row r="70" spans="1:28" ht="18.600000000000001" customHeight="1">
      <c r="A70" s="528"/>
      <c r="B70" s="42" t="str">
        <f t="shared" si="0"/>
        <v/>
      </c>
      <c r="C70" s="483"/>
      <c r="D70" s="486"/>
      <c r="E70" s="486"/>
      <c r="F70" s="486"/>
      <c r="G70" s="486"/>
      <c r="H70" s="490"/>
      <c r="I70" s="494"/>
      <c r="J70" s="497"/>
      <c r="K70" s="500"/>
      <c r="L70" s="500"/>
      <c r="M70" s="500"/>
      <c r="N70" s="500"/>
      <c r="O70" s="503"/>
      <c r="P70" s="506"/>
      <c r="Q70" s="509"/>
      <c r="R70" s="545"/>
      <c r="S70" s="552"/>
      <c r="T70" s="558"/>
      <c r="W70" s="195">
        <v>22</v>
      </c>
      <c r="X70" s="213">
        <f t="shared" si="1"/>
        <v>4</v>
      </c>
      <c r="Y70" s="235"/>
      <c r="Z70" s="246"/>
      <c r="AB70" s="266"/>
    </row>
    <row r="71" spans="1:28" ht="18.600000000000001" customHeight="1">
      <c r="A71" s="528"/>
      <c r="B71" s="42" t="str">
        <f t="shared" si="0"/>
        <v/>
      </c>
      <c r="C71" s="483"/>
      <c r="D71" s="530"/>
      <c r="E71" s="530"/>
      <c r="F71" s="530"/>
      <c r="G71" s="530"/>
      <c r="H71" s="490"/>
      <c r="I71" s="494"/>
      <c r="J71" s="497"/>
      <c r="K71" s="500"/>
      <c r="L71" s="500"/>
      <c r="M71" s="500"/>
      <c r="N71" s="500"/>
      <c r="O71" s="503"/>
      <c r="P71" s="506"/>
      <c r="Q71" s="509"/>
      <c r="R71" s="545"/>
      <c r="S71" s="552"/>
      <c r="T71" s="558"/>
      <c r="W71" s="195">
        <v>23</v>
      </c>
      <c r="X71" s="213">
        <f t="shared" si="1"/>
        <v>5</v>
      </c>
      <c r="Y71" s="235"/>
      <c r="Z71" s="246"/>
      <c r="AB71" s="266"/>
    </row>
    <row r="72" spans="1:28" ht="18.600000000000001" customHeight="1">
      <c r="A72" s="528"/>
      <c r="B72" s="42" t="str">
        <f t="shared" si="0"/>
        <v/>
      </c>
      <c r="C72" s="483"/>
      <c r="D72" s="530"/>
      <c r="E72" s="530"/>
      <c r="F72" s="530"/>
      <c r="G72" s="530"/>
      <c r="H72" s="490"/>
      <c r="I72" s="494"/>
      <c r="J72" s="497"/>
      <c r="K72" s="500"/>
      <c r="L72" s="500"/>
      <c r="M72" s="500"/>
      <c r="N72" s="500"/>
      <c r="O72" s="503"/>
      <c r="P72" s="506"/>
      <c r="Q72" s="509"/>
      <c r="R72" s="545"/>
      <c r="S72" s="552"/>
      <c r="T72" s="558"/>
      <c r="W72" s="195">
        <v>24</v>
      </c>
      <c r="X72" s="213">
        <f t="shared" si="1"/>
        <v>6</v>
      </c>
      <c r="Y72" s="235"/>
      <c r="Z72" s="246"/>
      <c r="AB72" s="266"/>
    </row>
    <row r="73" spans="1:28" ht="18.600000000000001" customHeight="1">
      <c r="A73" s="528"/>
      <c r="B73" s="42" t="str">
        <f t="shared" ref="B73:B83" si="2">IF(A73&lt;&gt;"",WEEKDAY($A$1&amp;"/"&amp;$E$1&amp;"/"&amp;A73),"")</f>
        <v/>
      </c>
      <c r="C73" s="483"/>
      <c r="D73" s="530"/>
      <c r="E73" s="530"/>
      <c r="F73" s="530"/>
      <c r="G73" s="530"/>
      <c r="H73" s="490"/>
      <c r="I73" s="494"/>
      <c r="J73" s="497"/>
      <c r="K73" s="500"/>
      <c r="L73" s="500"/>
      <c r="M73" s="500"/>
      <c r="N73" s="500"/>
      <c r="O73" s="503"/>
      <c r="P73" s="506"/>
      <c r="Q73" s="509"/>
      <c r="R73" s="545"/>
      <c r="S73" s="552"/>
      <c r="T73" s="558"/>
      <c r="W73" s="195">
        <v>25</v>
      </c>
      <c r="X73" s="213">
        <f t="shared" si="1"/>
        <v>7</v>
      </c>
      <c r="Y73" s="235"/>
      <c r="Z73" s="246"/>
      <c r="AB73" s="266"/>
    </row>
    <row r="74" spans="1:28" ht="18.600000000000001" customHeight="1">
      <c r="A74" s="528"/>
      <c r="B74" s="42" t="str">
        <f t="shared" si="2"/>
        <v/>
      </c>
      <c r="C74" s="483"/>
      <c r="D74" s="530"/>
      <c r="E74" s="530"/>
      <c r="F74" s="530"/>
      <c r="G74" s="530"/>
      <c r="H74" s="490"/>
      <c r="I74" s="494"/>
      <c r="J74" s="497"/>
      <c r="K74" s="500"/>
      <c r="L74" s="500"/>
      <c r="M74" s="500"/>
      <c r="N74" s="500"/>
      <c r="O74" s="503"/>
      <c r="P74" s="506"/>
      <c r="Q74" s="509"/>
      <c r="R74" s="545"/>
      <c r="S74" s="552"/>
      <c r="T74" s="558"/>
      <c r="W74" s="195">
        <v>26</v>
      </c>
      <c r="X74" s="213">
        <f t="shared" si="1"/>
        <v>1</v>
      </c>
      <c r="Y74" s="235"/>
      <c r="Z74" s="246"/>
      <c r="AB74" s="266"/>
    </row>
    <row r="75" spans="1:28" ht="18.600000000000001" customHeight="1">
      <c r="A75" s="528"/>
      <c r="B75" s="42" t="str">
        <f t="shared" si="2"/>
        <v/>
      </c>
      <c r="C75" s="483"/>
      <c r="D75" s="530"/>
      <c r="E75" s="530"/>
      <c r="F75" s="530"/>
      <c r="G75" s="530"/>
      <c r="H75" s="490"/>
      <c r="I75" s="494"/>
      <c r="J75" s="497"/>
      <c r="K75" s="500"/>
      <c r="L75" s="500"/>
      <c r="M75" s="500"/>
      <c r="N75" s="500"/>
      <c r="O75" s="503"/>
      <c r="P75" s="506"/>
      <c r="Q75" s="509"/>
      <c r="R75" s="545"/>
      <c r="S75" s="552"/>
      <c r="T75" s="558"/>
      <c r="W75" s="195">
        <v>27</v>
      </c>
      <c r="X75" s="213">
        <f t="shared" si="1"/>
        <v>2</v>
      </c>
      <c r="Y75" s="235"/>
      <c r="Z75" s="246"/>
      <c r="AB75" s="266"/>
    </row>
    <row r="76" spans="1:28" ht="18.600000000000001" customHeight="1">
      <c r="A76" s="528"/>
      <c r="B76" s="42" t="str">
        <f t="shared" si="2"/>
        <v/>
      </c>
      <c r="C76" s="483"/>
      <c r="D76" s="530"/>
      <c r="E76" s="530"/>
      <c r="F76" s="530"/>
      <c r="G76" s="530"/>
      <c r="H76" s="490"/>
      <c r="I76" s="494"/>
      <c r="J76" s="497"/>
      <c r="K76" s="500"/>
      <c r="L76" s="500"/>
      <c r="M76" s="500"/>
      <c r="N76" s="500"/>
      <c r="O76" s="503"/>
      <c r="P76" s="506"/>
      <c r="Q76" s="509"/>
      <c r="R76" s="545"/>
      <c r="S76" s="552"/>
      <c r="T76" s="558"/>
      <c r="W76" s="195">
        <v>28</v>
      </c>
      <c r="X76" s="213">
        <f t="shared" si="1"/>
        <v>3</v>
      </c>
      <c r="Y76" s="235"/>
      <c r="Z76" s="246"/>
      <c r="AB76" s="266"/>
    </row>
    <row r="77" spans="1:28" ht="18.600000000000001" customHeight="1">
      <c r="A77" s="528"/>
      <c r="B77" s="42" t="str">
        <f t="shared" si="2"/>
        <v/>
      </c>
      <c r="C77" s="483"/>
      <c r="D77" s="530"/>
      <c r="E77" s="530"/>
      <c r="F77" s="530"/>
      <c r="G77" s="530"/>
      <c r="H77" s="490"/>
      <c r="I77" s="494"/>
      <c r="J77" s="497"/>
      <c r="K77" s="500"/>
      <c r="L77" s="500"/>
      <c r="M77" s="500"/>
      <c r="N77" s="500"/>
      <c r="O77" s="503"/>
      <c r="P77" s="506"/>
      <c r="Q77" s="509"/>
      <c r="R77" s="545"/>
      <c r="S77" s="552"/>
      <c r="T77" s="558"/>
      <c r="W77" s="195">
        <v>29</v>
      </c>
      <c r="X77" s="213">
        <f t="shared" si="1"/>
        <v>4</v>
      </c>
      <c r="Y77" s="235"/>
      <c r="Z77" s="246"/>
      <c r="AB77" s="266"/>
    </row>
    <row r="78" spans="1:28" ht="18.600000000000001" customHeight="1">
      <c r="A78" s="528"/>
      <c r="B78" s="42" t="str">
        <f t="shared" si="2"/>
        <v/>
      </c>
      <c r="C78" s="483"/>
      <c r="D78" s="530"/>
      <c r="E78" s="530"/>
      <c r="F78" s="530"/>
      <c r="G78" s="530"/>
      <c r="H78" s="490"/>
      <c r="I78" s="494"/>
      <c r="J78" s="497"/>
      <c r="K78" s="500"/>
      <c r="L78" s="500"/>
      <c r="M78" s="500"/>
      <c r="N78" s="500"/>
      <c r="O78" s="503"/>
      <c r="P78" s="506"/>
      <c r="Q78" s="509"/>
      <c r="R78" s="545"/>
      <c r="S78" s="552"/>
      <c r="T78" s="558"/>
      <c r="W78" s="195">
        <v>30</v>
      </c>
      <c r="X78" s="213">
        <f t="shared" si="1"/>
        <v>5</v>
      </c>
      <c r="Y78" s="235"/>
      <c r="Z78" s="246"/>
      <c r="AB78" s="266"/>
    </row>
    <row r="79" spans="1:28" ht="18.600000000000001" customHeight="1">
      <c r="A79" s="528"/>
      <c r="B79" s="42" t="str">
        <f t="shared" si="2"/>
        <v/>
      </c>
      <c r="C79" s="483"/>
      <c r="D79" s="530"/>
      <c r="E79" s="530"/>
      <c r="F79" s="530"/>
      <c r="G79" s="530"/>
      <c r="H79" s="490"/>
      <c r="I79" s="494"/>
      <c r="J79" s="497"/>
      <c r="K79" s="500"/>
      <c r="L79" s="500"/>
      <c r="M79" s="500"/>
      <c r="N79" s="500"/>
      <c r="O79" s="503"/>
      <c r="P79" s="506"/>
      <c r="Q79" s="509"/>
      <c r="R79" s="545"/>
      <c r="S79" s="552"/>
      <c r="T79" s="558"/>
      <c r="W79" s="195">
        <v>31</v>
      </c>
      <c r="X79" s="213">
        <f t="shared" si="1"/>
        <v>6</v>
      </c>
      <c r="Y79" s="235"/>
      <c r="Z79" s="246"/>
      <c r="AB79" s="266"/>
    </row>
    <row r="80" spans="1:28" ht="18.600000000000001" customHeight="1">
      <c r="A80" s="528"/>
      <c r="B80" s="42" t="str">
        <f t="shared" si="2"/>
        <v/>
      </c>
      <c r="C80" s="483"/>
      <c r="D80" s="530"/>
      <c r="E80" s="530"/>
      <c r="F80" s="530"/>
      <c r="G80" s="530"/>
      <c r="H80" s="490"/>
      <c r="I80" s="494"/>
      <c r="J80" s="497"/>
      <c r="K80" s="500"/>
      <c r="L80" s="500"/>
      <c r="M80" s="500"/>
      <c r="N80" s="500"/>
      <c r="O80" s="503"/>
      <c r="P80" s="506"/>
      <c r="Q80" s="509"/>
      <c r="R80" s="545"/>
      <c r="S80" s="552"/>
      <c r="T80" s="558"/>
      <c r="W80" s="193"/>
      <c r="X80" s="193"/>
      <c r="Y80" s="235"/>
      <c r="Z80" s="246"/>
      <c r="AB80" s="266"/>
    </row>
    <row r="81" spans="1:28" ht="18.600000000000001" customHeight="1">
      <c r="A81" s="528"/>
      <c r="B81" s="42" t="str">
        <f t="shared" si="2"/>
        <v/>
      </c>
      <c r="C81" s="483"/>
      <c r="D81" s="530"/>
      <c r="E81" s="530"/>
      <c r="F81" s="530"/>
      <c r="G81" s="530"/>
      <c r="H81" s="490"/>
      <c r="I81" s="494"/>
      <c r="J81" s="497"/>
      <c r="K81" s="500"/>
      <c r="L81" s="500"/>
      <c r="M81" s="500"/>
      <c r="N81" s="500"/>
      <c r="O81" s="503"/>
      <c r="P81" s="506"/>
      <c r="Q81" s="509"/>
      <c r="R81" s="545"/>
      <c r="S81" s="552"/>
      <c r="T81" s="558"/>
      <c r="W81" s="193"/>
      <c r="X81" s="193"/>
      <c r="Y81" s="235"/>
      <c r="Z81" s="246"/>
      <c r="AB81" s="266"/>
    </row>
    <row r="82" spans="1:28" ht="18.600000000000001" customHeight="1">
      <c r="A82" s="528"/>
      <c r="B82" s="42" t="str">
        <f t="shared" si="2"/>
        <v/>
      </c>
      <c r="C82" s="483"/>
      <c r="D82" s="486"/>
      <c r="E82" s="486"/>
      <c r="F82" s="486"/>
      <c r="G82" s="486"/>
      <c r="H82" s="490"/>
      <c r="I82" s="494"/>
      <c r="J82" s="497"/>
      <c r="K82" s="500"/>
      <c r="L82" s="500"/>
      <c r="M82" s="500"/>
      <c r="N82" s="500"/>
      <c r="O82" s="503"/>
      <c r="P82" s="506"/>
      <c r="Q82" s="509"/>
      <c r="R82" s="545"/>
      <c r="S82" s="552"/>
      <c r="T82" s="558"/>
      <c r="W82" s="193"/>
      <c r="X82" s="193"/>
      <c r="Y82" s="235"/>
      <c r="Z82" s="246"/>
      <c r="AB82" s="266"/>
    </row>
    <row r="83" spans="1:28" ht="18.600000000000001" customHeight="1">
      <c r="A83" s="529"/>
      <c r="B83" s="43" t="str">
        <f t="shared" si="2"/>
        <v/>
      </c>
      <c r="C83" s="484"/>
      <c r="D83" s="531"/>
      <c r="E83" s="531"/>
      <c r="F83" s="531"/>
      <c r="G83" s="531"/>
      <c r="H83" s="492"/>
      <c r="I83" s="496"/>
      <c r="J83" s="499"/>
      <c r="K83" s="502"/>
      <c r="L83" s="502"/>
      <c r="M83" s="502"/>
      <c r="N83" s="502"/>
      <c r="O83" s="504"/>
      <c r="P83" s="507"/>
      <c r="Q83" s="510"/>
      <c r="R83" s="546"/>
      <c r="S83" s="553"/>
      <c r="T83" s="559"/>
      <c r="W83" s="193"/>
      <c r="X83" s="193"/>
      <c r="Y83" s="235"/>
      <c r="Z83" s="246"/>
      <c r="AB83" s="266"/>
    </row>
    <row r="84" spans="1:28" ht="18.600000000000001" customHeight="1">
      <c r="A84" s="34" t="s">
        <v>105</v>
      </c>
      <c r="B84" s="44"/>
      <c r="C84" s="44"/>
      <c r="D84" s="44"/>
      <c r="E84" s="44"/>
      <c r="F84" s="44"/>
      <c r="G84" s="70"/>
      <c r="H84" s="83">
        <f>COUNTA(H9:H83)</f>
        <v>0</v>
      </c>
      <c r="I84" s="95">
        <f>COUNTA(I9:I83)</f>
        <v>0</v>
      </c>
      <c r="J84" s="104">
        <f t="shared" ref="J84:S84" si="3">SUM(J9:J83)</f>
        <v>0</v>
      </c>
      <c r="K84" s="83">
        <f t="shared" si="3"/>
        <v>0</v>
      </c>
      <c r="L84" s="83">
        <f t="shared" si="3"/>
        <v>0</v>
      </c>
      <c r="M84" s="83">
        <f t="shared" si="3"/>
        <v>0</v>
      </c>
      <c r="N84" s="83">
        <f t="shared" si="3"/>
        <v>0</v>
      </c>
      <c r="O84" s="83">
        <f t="shared" si="3"/>
        <v>0</v>
      </c>
      <c r="P84" s="83">
        <f t="shared" si="3"/>
        <v>0</v>
      </c>
      <c r="Q84" s="83">
        <f t="shared" si="3"/>
        <v>0</v>
      </c>
      <c r="R84" s="83">
        <f t="shared" si="3"/>
        <v>0</v>
      </c>
      <c r="S84" s="83">
        <f t="shared" si="3"/>
        <v>0</v>
      </c>
      <c r="T84" s="104">
        <f>COUNTA(T9:T83)</f>
        <v>0</v>
      </c>
      <c r="W84" s="193"/>
      <c r="X84" s="193"/>
      <c r="Y84" s="235"/>
      <c r="Z84" s="246"/>
      <c r="AB84" s="266"/>
    </row>
    <row r="85" spans="1:28" ht="18.600000000000001" customHeight="1">
      <c r="A85" s="3"/>
      <c r="B85" s="45"/>
      <c r="C85" s="56"/>
      <c r="D85" s="45"/>
      <c r="E85" s="56"/>
      <c r="F85" s="45"/>
      <c r="G85" s="71"/>
      <c r="H85" s="84" t="str">
        <f>IF(H84=I84,"","※↑「内容」↑「分野」の件数が一致するように入力してください。")</f>
        <v/>
      </c>
      <c r="T85" s="165" t="str">
        <f>IF(T84&gt;31,"↑","")</f>
        <v/>
      </c>
      <c r="W85" s="193"/>
      <c r="X85" s="193"/>
      <c r="Y85" s="235"/>
      <c r="Z85" s="246"/>
      <c r="AB85" s="266"/>
    </row>
    <row r="86" spans="1:28" ht="18.600000000000001" customHeight="1">
      <c r="A86" s="25" t="str">
        <f>IF(B119&lt;&gt;T84,"報告日数（A列）と活動日数（T列）が一致していません。活動日数（T列）は一日に一つだけ【〇】を入力してください。","")</f>
        <v/>
      </c>
      <c r="T86" s="165" t="str">
        <f>IF(T84&gt;31,"活動日数が今月の日数を越えないように訂正してください。","")</f>
        <v/>
      </c>
      <c r="W86" s="193"/>
      <c r="X86" s="193"/>
      <c r="Y86" s="235"/>
      <c r="Z86" s="246"/>
      <c r="AB86" s="266"/>
    </row>
    <row r="87" spans="1:28" ht="18.600000000000001" customHeight="1">
      <c r="W87" s="193"/>
      <c r="X87" s="193"/>
      <c r="Y87" s="235"/>
      <c r="Z87" s="246"/>
      <c r="AB87" s="266"/>
    </row>
    <row r="88" spans="1:28">
      <c r="A88" s="35">
        <f>COUNTIF($A$9:$A$83,1)</f>
        <v>0</v>
      </c>
      <c r="B88" s="35">
        <f t="shared" ref="B88:B118" si="4">COUNTIF(A88,"&gt;=1")</f>
        <v>0</v>
      </c>
    </row>
    <row r="89" spans="1:28">
      <c r="A89" s="35">
        <f>COUNTIF($A$9:$A$83,2)</f>
        <v>0</v>
      </c>
      <c r="B89" s="35">
        <f t="shared" si="4"/>
        <v>0</v>
      </c>
    </row>
    <row r="90" spans="1:28">
      <c r="A90" s="35">
        <f>COUNTIF($A$9:$A$83,3)</f>
        <v>0</v>
      </c>
      <c r="B90" s="35">
        <f t="shared" si="4"/>
        <v>0</v>
      </c>
    </row>
    <row r="91" spans="1:28">
      <c r="A91" s="35">
        <f>COUNTIF($A$9:$A$83,4)</f>
        <v>0</v>
      </c>
      <c r="B91" s="35">
        <f t="shared" si="4"/>
        <v>0</v>
      </c>
    </row>
    <row r="92" spans="1:28">
      <c r="A92" s="35">
        <f>COUNTIF($A$9:$A$83,5)</f>
        <v>0</v>
      </c>
      <c r="B92" s="35">
        <f t="shared" si="4"/>
        <v>0</v>
      </c>
    </row>
    <row r="93" spans="1:28">
      <c r="A93" s="35">
        <f>COUNTIF($A$9:$A$83,6)</f>
        <v>0</v>
      </c>
      <c r="B93" s="35">
        <f t="shared" si="4"/>
        <v>0</v>
      </c>
    </row>
    <row r="94" spans="1:28">
      <c r="A94" s="35">
        <f>COUNTIF($A$9:$A$83,7)</f>
        <v>0</v>
      </c>
      <c r="B94" s="35">
        <f t="shared" si="4"/>
        <v>0</v>
      </c>
    </row>
    <row r="95" spans="1:28">
      <c r="A95" s="35">
        <f>COUNTIF($A$9:$A$83,8)</f>
        <v>0</v>
      </c>
      <c r="B95" s="35">
        <f t="shared" si="4"/>
        <v>0</v>
      </c>
    </row>
    <row r="96" spans="1:28">
      <c r="A96" s="35">
        <f>COUNTIF($A$9:$A$83,9)</f>
        <v>0</v>
      </c>
      <c r="B96" s="35">
        <f t="shared" si="4"/>
        <v>0</v>
      </c>
    </row>
    <row r="97" spans="1:2">
      <c r="A97" s="35">
        <f>COUNTIF($A$9:$A$83,10)</f>
        <v>0</v>
      </c>
      <c r="B97" s="35">
        <f t="shared" si="4"/>
        <v>0</v>
      </c>
    </row>
    <row r="98" spans="1:2">
      <c r="A98" s="35">
        <f>COUNTIF($A$9:$A$83,11)</f>
        <v>0</v>
      </c>
      <c r="B98" s="35">
        <f t="shared" si="4"/>
        <v>0</v>
      </c>
    </row>
    <row r="99" spans="1:2">
      <c r="A99" s="35">
        <f>COUNTIF($A$9:$A$83,12)</f>
        <v>0</v>
      </c>
      <c r="B99" s="35">
        <f t="shared" si="4"/>
        <v>0</v>
      </c>
    </row>
    <row r="100" spans="1:2">
      <c r="A100" s="35">
        <f>COUNTIF($A$9:$A$83,13)</f>
        <v>0</v>
      </c>
      <c r="B100" s="35">
        <f t="shared" si="4"/>
        <v>0</v>
      </c>
    </row>
    <row r="101" spans="1:2">
      <c r="A101" s="35">
        <f>COUNTIF($A$9:$A$83,14)</f>
        <v>0</v>
      </c>
      <c r="B101" s="35">
        <f t="shared" si="4"/>
        <v>0</v>
      </c>
    </row>
    <row r="102" spans="1:2">
      <c r="A102" s="35">
        <f>COUNTIF($A$9:$A$83,15)</f>
        <v>0</v>
      </c>
      <c r="B102" s="35">
        <f t="shared" si="4"/>
        <v>0</v>
      </c>
    </row>
    <row r="103" spans="1:2">
      <c r="A103" s="35">
        <f>COUNTIF($A$9:$A$83,16)</f>
        <v>0</v>
      </c>
      <c r="B103" s="35">
        <f t="shared" si="4"/>
        <v>0</v>
      </c>
    </row>
    <row r="104" spans="1:2">
      <c r="A104" s="35">
        <f>COUNTIF($A$9:$A$83,17)</f>
        <v>0</v>
      </c>
      <c r="B104" s="35">
        <f t="shared" si="4"/>
        <v>0</v>
      </c>
    </row>
    <row r="105" spans="1:2">
      <c r="A105" s="35">
        <f>COUNTIF($A$9:$A$83,18)</f>
        <v>0</v>
      </c>
      <c r="B105" s="35">
        <f t="shared" si="4"/>
        <v>0</v>
      </c>
    </row>
    <row r="106" spans="1:2">
      <c r="A106" s="35">
        <f>COUNTIF($A$9:$A$83,19)</f>
        <v>0</v>
      </c>
      <c r="B106" s="35">
        <f t="shared" si="4"/>
        <v>0</v>
      </c>
    </row>
    <row r="107" spans="1:2">
      <c r="A107" s="35">
        <f>COUNTIF($A$9:$A$83,20)</f>
        <v>0</v>
      </c>
      <c r="B107" s="35">
        <f t="shared" si="4"/>
        <v>0</v>
      </c>
    </row>
    <row r="108" spans="1:2">
      <c r="A108" s="35">
        <f>COUNTIF($A$9:$A$83,21)</f>
        <v>0</v>
      </c>
      <c r="B108" s="35">
        <f t="shared" si="4"/>
        <v>0</v>
      </c>
    </row>
    <row r="109" spans="1:2">
      <c r="A109" s="35">
        <f>COUNTIF($A$9:$A$83,22)</f>
        <v>0</v>
      </c>
      <c r="B109" s="35">
        <f t="shared" si="4"/>
        <v>0</v>
      </c>
    </row>
    <row r="110" spans="1:2">
      <c r="A110" s="35">
        <f>COUNTIF($A$9:$A$83,23)</f>
        <v>0</v>
      </c>
      <c r="B110" s="35">
        <f t="shared" si="4"/>
        <v>0</v>
      </c>
    </row>
    <row r="111" spans="1:2">
      <c r="A111" s="35">
        <f>COUNTIF($A$9:$A$83,24)</f>
        <v>0</v>
      </c>
      <c r="B111" s="35">
        <f t="shared" si="4"/>
        <v>0</v>
      </c>
    </row>
    <row r="112" spans="1:2">
      <c r="A112" s="35">
        <f>COUNTIF($A$9:$A$83,25)</f>
        <v>0</v>
      </c>
      <c r="B112" s="35">
        <f t="shared" si="4"/>
        <v>0</v>
      </c>
    </row>
    <row r="113" spans="1:2">
      <c r="A113" s="35">
        <f>COUNTIF($A$9:$A$83,26)</f>
        <v>0</v>
      </c>
      <c r="B113" s="35">
        <f t="shared" si="4"/>
        <v>0</v>
      </c>
    </row>
    <row r="114" spans="1:2">
      <c r="A114" s="35">
        <f>COUNTIF($A$9:$A$83,27)</f>
        <v>0</v>
      </c>
      <c r="B114" s="35">
        <f t="shared" si="4"/>
        <v>0</v>
      </c>
    </row>
    <row r="115" spans="1:2">
      <c r="A115" s="35">
        <f>COUNTIF($A$9:$A$83,28)</f>
        <v>0</v>
      </c>
      <c r="B115" s="35">
        <f t="shared" si="4"/>
        <v>0</v>
      </c>
    </row>
    <row r="116" spans="1:2">
      <c r="A116" s="35">
        <f>COUNTIF($A$9:$A$83,29)</f>
        <v>0</v>
      </c>
      <c r="B116" s="35">
        <f t="shared" si="4"/>
        <v>0</v>
      </c>
    </row>
    <row r="117" spans="1:2">
      <c r="A117" s="35">
        <f>COUNTIF($A$9:$A$83,30)</f>
        <v>0</v>
      </c>
      <c r="B117" s="35">
        <f t="shared" si="4"/>
        <v>0</v>
      </c>
    </row>
    <row r="118" spans="1:2">
      <c r="A118" s="35">
        <f>COUNTIF($A$9:$A$83,31)</f>
        <v>0</v>
      </c>
      <c r="B118" s="35">
        <f t="shared" si="4"/>
        <v>0</v>
      </c>
    </row>
    <row r="119" spans="1:2">
      <c r="B119" s="10">
        <f>SUM(B88:B118)</f>
        <v>0</v>
      </c>
    </row>
  </sheetData>
  <sheetProtection algorithmName="SHA-512" hashValue="9Rs/ND333xRY1gBfQ9HIbT2QsTPL3Ch/gRbItlFOaFehY+y1mpQqi5rX/c+3GD8Ph89A9UTiaQorXXX5qCBCdQ==" saltValue="TYE7qagb9UYNXLgd/GJ91w==" spinCount="100000" sheet="1" objects="1" scenarios="1"/>
  <mergeCells count="116">
    <mergeCell ref="A1:C1"/>
    <mergeCell ref="N1:O1"/>
    <mergeCell ref="P1:T1"/>
    <mergeCell ref="N2:O2"/>
    <mergeCell ref="P2:T2"/>
    <mergeCell ref="W2:AB2"/>
    <mergeCell ref="H4:I4"/>
    <mergeCell ref="J4:O4"/>
    <mergeCell ref="P4:Q4"/>
    <mergeCell ref="R4:S4"/>
    <mergeCell ref="X5:AB5"/>
    <mergeCell ref="C9:G9"/>
    <mergeCell ref="V9:W9"/>
    <mergeCell ref="C10:G10"/>
    <mergeCell ref="W10:AB10"/>
    <mergeCell ref="C11:G11"/>
    <mergeCell ref="C12:G12"/>
    <mergeCell ref="C13:G13"/>
    <mergeCell ref="C14:G14"/>
    <mergeCell ref="C15:G15"/>
    <mergeCell ref="C16:G16"/>
    <mergeCell ref="C17:G17"/>
    <mergeCell ref="AD17:AI17"/>
    <mergeCell ref="AJ17:AK17"/>
    <mergeCell ref="AL17:AM17"/>
    <mergeCell ref="C18:G18"/>
    <mergeCell ref="C19:G19"/>
    <mergeCell ref="C20:G20"/>
    <mergeCell ref="C21:G21"/>
    <mergeCell ref="C22:G22"/>
    <mergeCell ref="C23:G23"/>
    <mergeCell ref="C24:G24"/>
    <mergeCell ref="C25:G25"/>
    <mergeCell ref="C26:G26"/>
    <mergeCell ref="C27:G27"/>
    <mergeCell ref="C28:G28"/>
    <mergeCell ref="C29:G29"/>
    <mergeCell ref="C30:G30"/>
    <mergeCell ref="C31:G31"/>
    <mergeCell ref="C32:G32"/>
    <mergeCell ref="W32:AB32"/>
    <mergeCell ref="C33:G33"/>
    <mergeCell ref="C34:G34"/>
    <mergeCell ref="C35:G35"/>
    <mergeCell ref="C36:G36"/>
    <mergeCell ref="C37:G37"/>
    <mergeCell ref="C38:G38"/>
    <mergeCell ref="C39:G39"/>
    <mergeCell ref="C40:G40"/>
    <mergeCell ref="C41:G41"/>
    <mergeCell ref="C42:G42"/>
    <mergeCell ref="C43:G43"/>
    <mergeCell ref="C44:G44"/>
    <mergeCell ref="C45:G45"/>
    <mergeCell ref="C46:G46"/>
    <mergeCell ref="C47:G47"/>
    <mergeCell ref="W47:Y47"/>
    <mergeCell ref="C48:G48"/>
    <mergeCell ref="C49:G49"/>
    <mergeCell ref="C50:G50"/>
    <mergeCell ref="C51:G51"/>
    <mergeCell ref="C52:G52"/>
    <mergeCell ref="C53:G53"/>
    <mergeCell ref="C54:G54"/>
    <mergeCell ref="C55:G55"/>
    <mergeCell ref="C56:G56"/>
    <mergeCell ref="C57:G57"/>
    <mergeCell ref="C58:G58"/>
    <mergeCell ref="C59:G59"/>
    <mergeCell ref="C60:G60"/>
    <mergeCell ref="C61:G61"/>
    <mergeCell ref="C62:G62"/>
    <mergeCell ref="C63:G63"/>
    <mergeCell ref="C64:G64"/>
    <mergeCell ref="C65:G65"/>
    <mergeCell ref="C66:G66"/>
    <mergeCell ref="C67:G67"/>
    <mergeCell ref="C68:G68"/>
    <mergeCell ref="C69:G69"/>
    <mergeCell ref="C70:G70"/>
    <mergeCell ref="C71:G71"/>
    <mergeCell ref="C72:G72"/>
    <mergeCell ref="C73:G73"/>
    <mergeCell ref="C74:G74"/>
    <mergeCell ref="C75:G75"/>
    <mergeCell ref="C76:G76"/>
    <mergeCell ref="C77:G77"/>
    <mergeCell ref="C78:G78"/>
    <mergeCell ref="C79:G79"/>
    <mergeCell ref="C80:G80"/>
    <mergeCell ref="C81:G81"/>
    <mergeCell ref="C82:G82"/>
    <mergeCell ref="C83:G83"/>
    <mergeCell ref="A84:G84"/>
    <mergeCell ref="A4:B8"/>
    <mergeCell ref="C4:G8"/>
    <mergeCell ref="T4:T7"/>
    <mergeCell ref="H5:H7"/>
    <mergeCell ref="I5:I7"/>
    <mergeCell ref="J5:J7"/>
    <mergeCell ref="K5:K7"/>
    <mergeCell ref="L5:L7"/>
    <mergeCell ref="M5:M7"/>
    <mergeCell ref="N5:N7"/>
    <mergeCell ref="O5:O7"/>
    <mergeCell ref="P5:P7"/>
    <mergeCell ref="Q5:Q7"/>
    <mergeCell ref="R5:R7"/>
    <mergeCell ref="S5:S7"/>
    <mergeCell ref="Y6:AB7"/>
    <mergeCell ref="X27:X31"/>
    <mergeCell ref="W33:X38"/>
    <mergeCell ref="W40:X41"/>
    <mergeCell ref="W43:X44"/>
    <mergeCell ref="W12:W31"/>
    <mergeCell ref="X12:X26"/>
  </mergeCells>
  <phoneticPr fontId="1"/>
  <conditionalFormatting sqref="T84">
    <cfRule type="cellIs" dxfId="74" priority="11" stopIfTrue="1" operator="greaterThan">
      <formula>31</formula>
    </cfRule>
  </conditionalFormatting>
  <conditionalFormatting sqref="H84">
    <cfRule type="cellIs" dxfId="73" priority="12" stopIfTrue="1" operator="notEqual">
      <formula>$I$84</formula>
    </cfRule>
  </conditionalFormatting>
  <conditionalFormatting sqref="I84">
    <cfRule type="cellIs" dxfId="72" priority="13" stopIfTrue="1" operator="notEqual">
      <formula>$H$84</formula>
    </cfRule>
  </conditionalFormatting>
  <conditionalFormatting sqref="X49:X79">
    <cfRule type="cellIs" dxfId="71" priority="8" operator="between">
      <formula>2</formula>
      <formula>6</formula>
    </cfRule>
    <cfRule type="cellIs" dxfId="70" priority="9" operator="equal">
      <formula>1</formula>
    </cfRule>
    <cfRule type="cellIs" dxfId="69" priority="10" operator="equal">
      <formula>7</formula>
    </cfRule>
  </conditionalFormatting>
  <conditionalFormatting sqref="B9:B83">
    <cfRule type="cellIs" dxfId="68" priority="5" operator="between">
      <formula>2</formula>
      <formula>6</formula>
    </cfRule>
    <cfRule type="cellIs" dxfId="67" priority="6" operator="equal">
      <formula>1</formula>
    </cfRule>
    <cfRule type="cellIs" dxfId="66" priority="7" operator="equal">
      <formula>7</formula>
    </cfRule>
  </conditionalFormatting>
  <conditionalFormatting sqref="A9:A23 A54:A83">
    <cfRule type="expression" dxfId="65" priority="4">
      <formula>A9&lt;&gt;""</formula>
    </cfRule>
  </conditionalFormatting>
  <conditionalFormatting sqref="C9:T23 C54:T83 H24:T53">
    <cfRule type="expression" dxfId="64" priority="3">
      <formula>C9&lt;&gt;""</formula>
    </cfRule>
  </conditionalFormatting>
  <conditionalFormatting sqref="A24:A53">
    <cfRule type="expression" dxfId="63" priority="2">
      <formula>A24&lt;&gt;""</formula>
    </cfRule>
  </conditionalFormatting>
  <conditionalFormatting sqref="C24:G53">
    <cfRule type="expression" dxfId="62" priority="1">
      <formula>C24&lt;&gt;""</formula>
    </cfRule>
  </conditionalFormatting>
  <dataValidations count="8">
    <dataValidation type="whole" allowBlank="1" showDropDown="0" showInputMessage="1" showErrorMessage="1" errorTitle="入力した値が違います！" error="分野別は１６～１９までの値です。_x000a_それ以外は入力できませんのでご確認ください。" sqref="I85">
      <formula1>16</formula1>
      <formula2>19</formula2>
    </dataValidation>
    <dataValidation type="whole" allowBlank="1" showDropDown="0" showInputMessage="1" showErrorMessage="1" sqref="J85:S85 H84:S84 J9:S83">
      <formula1>1</formula1>
      <formula2>100</formula2>
    </dataValidation>
    <dataValidation type="whole" errorStyle="warning" operator="notEqual" allowBlank="1" showDropDown="0" showInputMessage="1" showErrorMessage="1" errorTitle="合計件数が一致しません！" error="内容別合計（１５）と分野別合計（２０）の値が同じになるように、左の表を入力し直してください。" sqref="AA31">
      <formula1>AA26</formula1>
    </dataValidation>
    <dataValidation type="list" allowBlank="1" showDropDown="0" showInputMessage="1" showErrorMessage="1" sqref="A9:A83">
      <formula1>$W$49:$W$79</formula1>
    </dataValidation>
    <dataValidation type="list" allowBlank="1" showDropDown="0" showInputMessage="1" showErrorMessage="1" sqref="I9:I83">
      <formula1>"16,17,18,19"</formula1>
    </dataValidation>
    <dataValidation type="list" allowBlank="1" showDropDown="0" showInputMessage="1" showErrorMessage="1" errorTitle="入力した値が違います！" error="内容別は１～１４までの値です。_x000a_それ以外は入力できませんのでご確認ください。_x000a_" sqref="H9:H83">
      <formula1>"1,2,3,4,5,6,7,8,9,10,11,12,13,14"</formula1>
    </dataValidation>
    <dataValidation type="list" allowBlank="1" showDropDown="0" showInputMessage="1" showErrorMessage="1" sqref="T9:T83">
      <formula1>"○,,"</formula1>
    </dataValidation>
    <dataValidation allowBlank="1" showDropDown="0" showInputMessage="0" showErrorMessage="1" sqref="H3"/>
  </dataValidations>
  <printOptions horizontalCentered="1"/>
  <pageMargins left="0.27559055118110237" right="0.15748031496062992" top="0.59055118110236227" bottom="0.19685039370078741" header="0.59055118110236227" footer="0.19685039370078741"/>
  <pageSetup paperSize="9" scale="60" fitToWidth="1" fitToHeight="1" orientation="landscape" usePrinterDefaults="1" r:id="rId1"/>
  <headerFooter alignWithMargins="0"/>
  <rowBreaks count="1" manualBreakCount="1">
    <brk id="46"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sheetPr codeName="Sheet12"/>
  <dimension ref="A1:AQ119"/>
  <sheetViews>
    <sheetView showZeros="0" view="pageBreakPreview" zoomScale="85" zoomScaleNormal="98" zoomScaleSheetLayoutView="85" workbookViewId="0">
      <pane xSplit="2" ySplit="8" topLeftCell="C10" activePane="bottomRight" state="frozen"/>
      <selection pane="topRight"/>
      <selection pane="bottomLeft"/>
      <selection pane="bottomRight" activeCell="P2" sqref="P2:T2"/>
    </sheetView>
  </sheetViews>
  <sheetFormatPr defaultColWidth="9" defaultRowHeight="13.5"/>
  <cols>
    <col min="1" max="2" width="3.5" style="10" customWidth="1"/>
    <col min="3" max="3" width="5.625" style="11" customWidth="1"/>
    <col min="4" max="4" width="4.125" style="10" bestFit="1" customWidth="1"/>
    <col min="5" max="5" width="6.875" style="11" customWidth="1"/>
    <col min="6" max="6" width="8.125" style="10" bestFit="1" customWidth="1"/>
    <col min="7" max="7" width="60" style="10" customWidth="1"/>
    <col min="8" max="20" width="6.125" style="10" customWidth="1"/>
    <col min="21" max="24" width="3.375" style="12" customWidth="1"/>
    <col min="25" max="25" width="16.625" style="13" customWidth="1"/>
    <col min="26" max="26" width="3.375" style="10" customWidth="1"/>
    <col min="27" max="27" width="3.375" style="11" customWidth="1"/>
    <col min="28" max="28" width="3.375" style="13" customWidth="1"/>
    <col min="29" max="29" width="9" style="10"/>
    <col min="30" max="43" width="4.625" style="10" customWidth="1"/>
    <col min="44" max="16384" width="9" style="10"/>
  </cols>
  <sheetData>
    <row r="1" spans="1:43" ht="21" customHeight="1">
      <c r="A1" s="24">
        <f>'4月'!$A$1</f>
        <v>2025</v>
      </c>
      <c r="B1" s="24"/>
      <c r="C1" s="24"/>
      <c r="D1" s="57" t="s">
        <v>109</v>
      </c>
      <c r="E1" s="67">
        <v>11</v>
      </c>
      <c r="F1" s="57" t="s">
        <v>112</v>
      </c>
      <c r="G1" s="68" t="s">
        <v>155</v>
      </c>
      <c r="N1" s="117" t="s">
        <v>43</v>
      </c>
      <c r="O1" s="118"/>
      <c r="P1" s="118">
        <f>総合計!L3</f>
        <v>0</v>
      </c>
      <c r="Q1" s="118"/>
      <c r="R1" s="118"/>
      <c r="S1" s="118"/>
      <c r="T1" s="155"/>
      <c r="W1" s="173" t="s">
        <v>192</v>
      </c>
      <c r="Z1" s="237"/>
      <c r="AA1" s="237"/>
      <c r="AB1" s="237"/>
    </row>
    <row r="2" spans="1:43" ht="21.75" customHeight="1">
      <c r="A2" s="25" t="str">
        <f>IF(B119&lt;&gt;T84,"報告日数（A列）と活動日数（T列）が一致していません。活動日数（T列）は一日に一つだけ【〇】を入力してください。","")</f>
        <v/>
      </c>
      <c r="B2" s="36"/>
      <c r="C2" s="46"/>
      <c r="G2" s="69"/>
      <c r="H2" s="72"/>
      <c r="I2" s="72"/>
      <c r="N2" s="95" t="s">
        <v>85</v>
      </c>
      <c r="O2" s="37"/>
      <c r="P2" s="37">
        <f>総合計!L5</f>
        <v>0</v>
      </c>
      <c r="Q2" s="37"/>
      <c r="R2" s="37"/>
      <c r="S2" s="37"/>
      <c r="T2" s="156"/>
      <c r="W2" s="174">
        <f>総合計!L2</f>
        <v>0</v>
      </c>
      <c r="X2" s="196"/>
      <c r="Y2" s="196"/>
      <c r="Z2" s="196"/>
      <c r="AA2" s="196"/>
      <c r="AB2" s="255"/>
    </row>
    <row r="3" spans="1:43" ht="15" customHeight="1">
      <c r="A3" s="26"/>
      <c r="B3" s="37"/>
      <c r="C3" s="47"/>
      <c r="D3" s="58"/>
      <c r="E3" s="47"/>
      <c r="F3" s="58"/>
      <c r="G3" s="37"/>
      <c r="H3" s="84" t="str">
        <f>IF(H84=I84,"","※↓「内容」↓「分野」の件数が一致するように入力してください。")</f>
        <v/>
      </c>
      <c r="T3" s="157" t="str">
        <f>IF(T84&gt;30,"活動日数が今月の日数を越えないように訂正してください。","")</f>
        <v/>
      </c>
      <c r="V3" s="169"/>
      <c r="Z3" s="532"/>
      <c r="AA3" s="532"/>
      <c r="AB3" s="532"/>
    </row>
    <row r="4" spans="1:43" ht="16.5" customHeight="1">
      <c r="A4" s="27" t="s">
        <v>13</v>
      </c>
      <c r="B4" s="38"/>
      <c r="C4" s="48" t="s">
        <v>70</v>
      </c>
      <c r="D4" s="59"/>
      <c r="E4" s="59"/>
      <c r="F4" s="59"/>
      <c r="G4" s="59"/>
      <c r="H4" s="73" t="s">
        <v>463</v>
      </c>
      <c r="I4" s="85"/>
      <c r="J4" s="96" t="s">
        <v>431</v>
      </c>
      <c r="K4" s="105"/>
      <c r="L4" s="105"/>
      <c r="M4" s="105"/>
      <c r="N4" s="105"/>
      <c r="O4" s="119"/>
      <c r="P4" s="126" t="s">
        <v>48</v>
      </c>
      <c r="Q4" s="133"/>
      <c r="R4" s="540" t="s">
        <v>57</v>
      </c>
      <c r="S4" s="547"/>
      <c r="T4" s="554" t="s">
        <v>93</v>
      </c>
      <c r="V4" s="170"/>
      <c r="W4" s="175" t="s">
        <v>71</v>
      </c>
      <c r="X4" s="197"/>
      <c r="Y4" s="215"/>
      <c r="Z4" s="118"/>
      <c r="AA4" s="248"/>
      <c r="AB4" s="256"/>
    </row>
    <row r="5" spans="1:43" ht="30.75" customHeight="1">
      <c r="A5" s="28"/>
      <c r="B5" s="39"/>
      <c r="C5" s="49"/>
      <c r="D5" s="60"/>
      <c r="E5" s="60"/>
      <c r="F5" s="60"/>
      <c r="G5" s="60"/>
      <c r="H5" s="74" t="s">
        <v>157</v>
      </c>
      <c r="I5" s="86" t="s">
        <v>159</v>
      </c>
      <c r="J5" s="97" t="s">
        <v>12</v>
      </c>
      <c r="K5" s="106" t="s">
        <v>35</v>
      </c>
      <c r="L5" s="106" t="s">
        <v>91</v>
      </c>
      <c r="M5" s="114" t="s">
        <v>55</v>
      </c>
      <c r="N5" s="106" t="s">
        <v>171</v>
      </c>
      <c r="O5" s="120" t="s">
        <v>86</v>
      </c>
      <c r="P5" s="127" t="s">
        <v>89</v>
      </c>
      <c r="Q5" s="134" t="s">
        <v>66</v>
      </c>
      <c r="R5" s="541" t="s">
        <v>84</v>
      </c>
      <c r="S5" s="548" t="s">
        <v>90</v>
      </c>
      <c r="T5" s="555"/>
      <c r="V5" s="170"/>
      <c r="W5" s="167"/>
      <c r="X5" s="198">
        <f>総合計!L3</f>
        <v>0</v>
      </c>
      <c r="Y5" s="198"/>
      <c r="Z5" s="198"/>
      <c r="AA5" s="198"/>
      <c r="AB5" s="257"/>
    </row>
    <row r="6" spans="1:43" ht="18" customHeight="1">
      <c r="A6" s="28"/>
      <c r="B6" s="39"/>
      <c r="C6" s="49"/>
      <c r="D6" s="60"/>
      <c r="E6" s="60"/>
      <c r="F6" s="60"/>
      <c r="G6" s="60"/>
      <c r="H6" s="75"/>
      <c r="I6" s="87"/>
      <c r="J6" s="98"/>
      <c r="K6" s="107"/>
      <c r="L6" s="107"/>
      <c r="M6" s="115"/>
      <c r="N6" s="107"/>
      <c r="O6" s="121"/>
      <c r="P6" s="128"/>
      <c r="Q6" s="135"/>
      <c r="R6" s="542"/>
      <c r="S6" s="549"/>
      <c r="T6" s="556"/>
      <c r="U6" s="166"/>
      <c r="V6" s="170"/>
      <c r="W6" s="176" t="s">
        <v>95</v>
      </c>
      <c r="Y6" s="198">
        <f>総合計!L5</f>
        <v>0</v>
      </c>
      <c r="Z6" s="198"/>
      <c r="AA6" s="198"/>
      <c r="AB6" s="257"/>
    </row>
    <row r="7" spans="1:43" ht="18" customHeight="1">
      <c r="A7" s="28"/>
      <c r="B7" s="39"/>
      <c r="C7" s="49"/>
      <c r="D7" s="60"/>
      <c r="E7" s="60"/>
      <c r="F7" s="60"/>
      <c r="G7" s="60"/>
      <c r="H7" s="75"/>
      <c r="I7" s="87"/>
      <c r="J7" s="98"/>
      <c r="K7" s="107"/>
      <c r="L7" s="107"/>
      <c r="M7" s="115"/>
      <c r="N7" s="107"/>
      <c r="O7" s="121"/>
      <c r="P7" s="128"/>
      <c r="Q7" s="135"/>
      <c r="R7" s="542"/>
      <c r="S7" s="549"/>
      <c r="T7" s="556"/>
      <c r="U7" s="167"/>
      <c r="V7" s="170"/>
      <c r="W7" s="177"/>
      <c r="X7" s="199"/>
      <c r="Y7" s="216"/>
      <c r="Z7" s="216"/>
      <c r="AA7" s="216"/>
      <c r="AB7" s="258"/>
    </row>
    <row r="8" spans="1:43" ht="18" customHeight="1">
      <c r="A8" s="29"/>
      <c r="B8" s="40"/>
      <c r="C8" s="50"/>
      <c r="D8" s="61"/>
      <c r="E8" s="61"/>
      <c r="F8" s="61"/>
      <c r="G8" s="61"/>
      <c r="H8" s="76" t="s">
        <v>74</v>
      </c>
      <c r="I8" s="88" t="s">
        <v>29</v>
      </c>
      <c r="J8" s="99" t="s">
        <v>76</v>
      </c>
      <c r="K8" s="108" t="s">
        <v>78</v>
      </c>
      <c r="L8" s="108" t="s">
        <v>62</v>
      </c>
      <c r="M8" s="108" t="s">
        <v>79</v>
      </c>
      <c r="N8" s="108" t="s">
        <v>69</v>
      </c>
      <c r="O8" s="122" t="s">
        <v>73</v>
      </c>
      <c r="P8" s="129" t="s">
        <v>16</v>
      </c>
      <c r="Q8" s="136" t="s">
        <v>80</v>
      </c>
      <c r="R8" s="543" t="s">
        <v>41</v>
      </c>
      <c r="S8" s="550" t="s">
        <v>67</v>
      </c>
      <c r="T8" s="557" t="s">
        <v>81</v>
      </c>
      <c r="U8" s="167"/>
      <c r="V8" s="170"/>
      <c r="Y8" s="217"/>
      <c r="Z8" s="217"/>
      <c r="AA8" s="217"/>
      <c r="AB8" s="217"/>
      <c r="AD8" s="434" t="s">
        <v>427</v>
      </c>
    </row>
    <row r="9" spans="1:43" ht="18.600000000000001" customHeight="1">
      <c r="A9" s="479"/>
      <c r="B9" s="41" t="str">
        <f t="shared" ref="B9:B72" si="0">IF(A9&lt;&gt;"",WEEKDAY($A$1&amp;"/"&amp;$E$1&amp;"/"&amp;A9),"")</f>
        <v/>
      </c>
      <c r="C9" s="482"/>
      <c r="D9" s="485"/>
      <c r="E9" s="485"/>
      <c r="F9" s="485"/>
      <c r="G9" s="485"/>
      <c r="H9" s="489"/>
      <c r="I9" s="493"/>
      <c r="J9" s="535"/>
      <c r="K9" s="536"/>
      <c r="L9" s="536"/>
      <c r="M9" s="536"/>
      <c r="N9" s="536"/>
      <c r="O9" s="572"/>
      <c r="P9" s="505"/>
      <c r="Q9" s="508"/>
      <c r="R9" s="511"/>
      <c r="S9" s="551"/>
      <c r="T9" s="558"/>
      <c r="U9" s="167"/>
      <c r="V9" s="171">
        <f>A1</f>
        <v>2025</v>
      </c>
      <c r="W9" s="178"/>
      <c r="X9" s="200" t="s">
        <v>169</v>
      </c>
      <c r="Y9" s="218" t="s">
        <v>181</v>
      </c>
      <c r="Z9" s="179"/>
      <c r="AA9" s="179"/>
      <c r="AB9" s="179"/>
      <c r="AD9" s="434" t="s">
        <v>179</v>
      </c>
    </row>
    <row r="10" spans="1:43" ht="18.600000000000001" customHeight="1">
      <c r="A10" s="480"/>
      <c r="B10" s="42" t="str">
        <f t="shared" si="0"/>
        <v/>
      </c>
      <c r="C10" s="483"/>
      <c r="D10" s="486"/>
      <c r="E10" s="486"/>
      <c r="F10" s="486"/>
      <c r="G10" s="486"/>
      <c r="H10" s="490"/>
      <c r="I10" s="494"/>
      <c r="J10" s="497"/>
      <c r="K10" s="500"/>
      <c r="L10" s="500"/>
      <c r="M10" s="500"/>
      <c r="N10" s="500"/>
      <c r="O10" s="503"/>
      <c r="P10" s="506"/>
      <c r="Q10" s="509"/>
      <c r="R10" s="545"/>
      <c r="S10" s="552"/>
      <c r="T10" s="558"/>
      <c r="U10" s="167"/>
      <c r="V10" s="172"/>
      <c r="W10" s="179" t="s">
        <v>151</v>
      </c>
      <c r="X10" s="179"/>
      <c r="Y10" s="179"/>
      <c r="Z10" s="179"/>
      <c r="AA10" s="179"/>
      <c r="AB10" s="179"/>
      <c r="AD10" s="434"/>
    </row>
    <row r="11" spans="1:43" ht="18.600000000000001" customHeight="1">
      <c r="A11" s="480"/>
      <c r="B11" s="42" t="str">
        <f t="shared" si="0"/>
        <v/>
      </c>
      <c r="C11" s="483"/>
      <c r="D11" s="486"/>
      <c r="E11" s="486"/>
      <c r="F11" s="486"/>
      <c r="G11" s="486"/>
      <c r="H11" s="490"/>
      <c r="I11" s="494"/>
      <c r="J11" s="497"/>
      <c r="K11" s="500"/>
      <c r="L11" s="500"/>
      <c r="M11" s="500"/>
      <c r="N11" s="500"/>
      <c r="O11" s="503"/>
      <c r="P11" s="506"/>
      <c r="Q11" s="509"/>
      <c r="R11" s="545"/>
      <c r="S11" s="552"/>
      <c r="T11" s="558"/>
      <c r="U11" s="167"/>
      <c r="V11" s="170"/>
      <c r="W11" s="3"/>
      <c r="X11" s="201"/>
      <c r="Y11" s="201"/>
      <c r="Z11" s="201"/>
      <c r="AA11" s="201"/>
      <c r="AB11" s="201"/>
      <c r="AD11" s="434" t="s">
        <v>464</v>
      </c>
    </row>
    <row r="12" spans="1:43" ht="18.600000000000001" customHeight="1">
      <c r="A12" s="480"/>
      <c r="B12" s="42" t="str">
        <f t="shared" si="0"/>
        <v/>
      </c>
      <c r="C12" s="483"/>
      <c r="D12" s="486"/>
      <c r="E12" s="486"/>
      <c r="F12" s="486"/>
      <c r="G12" s="486"/>
      <c r="H12" s="533"/>
      <c r="I12" s="534"/>
      <c r="J12" s="498"/>
      <c r="K12" s="500"/>
      <c r="L12" s="500"/>
      <c r="M12" s="500"/>
      <c r="N12" s="500"/>
      <c r="O12" s="503"/>
      <c r="P12" s="506"/>
      <c r="Q12" s="509"/>
      <c r="R12" s="545"/>
      <c r="S12" s="552"/>
      <c r="T12" s="558"/>
      <c r="U12" s="167"/>
      <c r="V12" s="170"/>
      <c r="W12" s="180" t="s">
        <v>68</v>
      </c>
      <c r="X12" s="202" t="s">
        <v>50</v>
      </c>
      <c r="Y12" s="219" t="s">
        <v>7</v>
      </c>
      <c r="Z12" s="239" t="s">
        <v>76</v>
      </c>
      <c r="AA12" s="249">
        <f>COUNTIF($H$9:$H$83,1)</f>
        <v>0</v>
      </c>
      <c r="AB12" s="259" t="s">
        <v>6</v>
      </c>
      <c r="AD12" s="523" t="s">
        <v>76</v>
      </c>
      <c r="AE12" s="523" t="s">
        <v>78</v>
      </c>
      <c r="AF12" s="523" t="s">
        <v>62</v>
      </c>
      <c r="AG12" s="523" t="s">
        <v>79</v>
      </c>
      <c r="AH12" s="523" t="s">
        <v>69</v>
      </c>
      <c r="AI12" s="523" t="s">
        <v>73</v>
      </c>
      <c r="AJ12" s="523" t="s">
        <v>16</v>
      </c>
      <c r="AK12" s="523" t="s">
        <v>80</v>
      </c>
      <c r="AL12" s="523" t="s">
        <v>41</v>
      </c>
      <c r="AM12" s="523" t="s">
        <v>67</v>
      </c>
      <c r="AN12" s="523" t="s">
        <v>81</v>
      </c>
      <c r="AO12" s="523" t="s">
        <v>114</v>
      </c>
      <c r="AP12" s="523" t="s">
        <v>115</v>
      </c>
      <c r="AQ12" s="523" t="s">
        <v>116</v>
      </c>
    </row>
    <row r="13" spans="1:43" ht="18.600000000000001" customHeight="1">
      <c r="A13" s="480"/>
      <c r="B13" s="42" t="str">
        <f t="shared" si="0"/>
        <v/>
      </c>
      <c r="C13" s="483"/>
      <c r="D13" s="486"/>
      <c r="E13" s="486"/>
      <c r="F13" s="486"/>
      <c r="G13" s="486"/>
      <c r="H13" s="490"/>
      <c r="I13" s="494"/>
      <c r="J13" s="497"/>
      <c r="K13" s="500"/>
      <c r="L13" s="500"/>
      <c r="M13" s="500"/>
      <c r="N13" s="500"/>
      <c r="O13" s="503"/>
      <c r="P13" s="506"/>
      <c r="Q13" s="509"/>
      <c r="R13" s="545"/>
      <c r="S13" s="552"/>
      <c r="T13" s="558"/>
      <c r="U13" s="167"/>
      <c r="V13" s="170"/>
      <c r="W13" s="181"/>
      <c r="X13" s="203"/>
      <c r="Y13" s="220" t="s">
        <v>9</v>
      </c>
      <c r="Z13" s="240" t="s">
        <v>78</v>
      </c>
      <c r="AA13" s="250">
        <f>COUNTIF($H$9:$H$83,2)</f>
        <v>0</v>
      </c>
      <c r="AB13" s="260"/>
      <c r="AD13" s="35">
        <f>AA12</f>
        <v>0</v>
      </c>
      <c r="AE13" s="35">
        <f>AA13</f>
        <v>0</v>
      </c>
      <c r="AF13" s="35">
        <f>AA14</f>
        <v>0</v>
      </c>
      <c r="AG13" s="35">
        <f>AA15</f>
        <v>0</v>
      </c>
      <c r="AH13" s="35">
        <f>AA16</f>
        <v>0</v>
      </c>
      <c r="AI13" s="35">
        <f>AA17</f>
        <v>0</v>
      </c>
      <c r="AJ13" s="35">
        <f>AA18</f>
        <v>0</v>
      </c>
      <c r="AK13" s="35">
        <f>AA19</f>
        <v>0</v>
      </c>
      <c r="AL13" s="35">
        <f>AA20</f>
        <v>0</v>
      </c>
      <c r="AM13" s="35">
        <f>AA21</f>
        <v>0</v>
      </c>
      <c r="AN13" s="35">
        <f>AA22</f>
        <v>0</v>
      </c>
      <c r="AO13" s="35">
        <f>AA23</f>
        <v>0</v>
      </c>
      <c r="AP13" s="35">
        <f>AA24</f>
        <v>0</v>
      </c>
      <c r="AQ13" s="35">
        <f>AA25</f>
        <v>0</v>
      </c>
    </row>
    <row r="14" spans="1:43" ht="18.600000000000001" customHeight="1">
      <c r="A14" s="480"/>
      <c r="B14" s="42" t="str">
        <f t="shared" si="0"/>
        <v/>
      </c>
      <c r="C14" s="483"/>
      <c r="D14" s="486"/>
      <c r="E14" s="486"/>
      <c r="F14" s="486"/>
      <c r="G14" s="486"/>
      <c r="H14" s="490"/>
      <c r="I14" s="494"/>
      <c r="J14" s="497"/>
      <c r="K14" s="500"/>
      <c r="L14" s="500"/>
      <c r="M14" s="500"/>
      <c r="N14" s="500"/>
      <c r="O14" s="503"/>
      <c r="P14" s="506"/>
      <c r="Q14" s="509"/>
      <c r="R14" s="545"/>
      <c r="S14" s="552"/>
      <c r="T14" s="558"/>
      <c r="U14" s="167"/>
      <c r="V14" s="170"/>
      <c r="W14" s="181"/>
      <c r="X14" s="203"/>
      <c r="Y14" s="220" t="s">
        <v>10</v>
      </c>
      <c r="Z14" s="240" t="s">
        <v>62</v>
      </c>
      <c r="AA14" s="250">
        <f>COUNTIF($H$9:$H$83,3)</f>
        <v>0</v>
      </c>
      <c r="AB14" s="260"/>
      <c r="AD14" s="434" t="s">
        <v>75</v>
      </c>
    </row>
    <row r="15" spans="1:43" ht="18.600000000000001" customHeight="1">
      <c r="A15" s="480"/>
      <c r="B15" s="42" t="str">
        <f t="shared" si="0"/>
        <v/>
      </c>
      <c r="C15" s="483"/>
      <c r="D15" s="486"/>
      <c r="E15" s="486"/>
      <c r="F15" s="486"/>
      <c r="G15" s="486"/>
      <c r="H15" s="490"/>
      <c r="I15" s="494"/>
      <c r="J15" s="497"/>
      <c r="K15" s="500"/>
      <c r="L15" s="500"/>
      <c r="M15" s="500"/>
      <c r="N15" s="500"/>
      <c r="O15" s="503"/>
      <c r="P15" s="506"/>
      <c r="Q15" s="509"/>
      <c r="R15" s="545"/>
      <c r="S15" s="552"/>
      <c r="T15" s="558"/>
      <c r="U15" s="167"/>
      <c r="V15" s="170"/>
      <c r="W15" s="181"/>
      <c r="X15" s="203"/>
      <c r="Y15" s="221" t="s">
        <v>19</v>
      </c>
      <c r="Z15" s="240" t="s">
        <v>79</v>
      </c>
      <c r="AA15" s="250">
        <f>COUNTIF($H$9:$H$83,4)</f>
        <v>0</v>
      </c>
      <c r="AB15" s="260"/>
      <c r="AD15" s="523" t="s">
        <v>120</v>
      </c>
      <c r="AE15" s="523" t="s">
        <v>121</v>
      </c>
      <c r="AF15" s="523" t="s">
        <v>122</v>
      </c>
      <c r="AG15" s="523" t="s">
        <v>124</v>
      </c>
      <c r="AH15" s="525"/>
    </row>
    <row r="16" spans="1:43" ht="18.600000000000001" customHeight="1">
      <c r="A16" s="480"/>
      <c r="B16" s="42" t="str">
        <f t="shared" si="0"/>
        <v/>
      </c>
      <c r="C16" s="483"/>
      <c r="D16" s="486"/>
      <c r="E16" s="486"/>
      <c r="F16" s="486"/>
      <c r="G16" s="488"/>
      <c r="H16" s="490"/>
      <c r="I16" s="494"/>
      <c r="J16" s="497"/>
      <c r="K16" s="500"/>
      <c r="L16" s="500"/>
      <c r="M16" s="500"/>
      <c r="N16" s="500"/>
      <c r="O16" s="503"/>
      <c r="P16" s="506"/>
      <c r="Q16" s="509"/>
      <c r="R16" s="545"/>
      <c r="S16" s="552"/>
      <c r="T16" s="558"/>
      <c r="U16" s="167"/>
      <c r="V16" s="170"/>
      <c r="W16" s="181"/>
      <c r="X16" s="203"/>
      <c r="Y16" s="221" t="s">
        <v>21</v>
      </c>
      <c r="Z16" s="240" t="s">
        <v>69</v>
      </c>
      <c r="AA16" s="250">
        <f>COUNTIF($H$9:$H$83,5)</f>
        <v>0</v>
      </c>
      <c r="AB16" s="260"/>
      <c r="AD16" s="35">
        <f>AA27</f>
        <v>0</v>
      </c>
      <c r="AE16" s="35">
        <f>AA28</f>
        <v>0</v>
      </c>
      <c r="AF16" s="35">
        <f>AA29</f>
        <v>0</v>
      </c>
      <c r="AG16" s="35">
        <f>AA30</f>
        <v>0</v>
      </c>
      <c r="AH16" s="423"/>
    </row>
    <row r="17" spans="1:40" ht="18.600000000000001" customHeight="1">
      <c r="A17" s="480"/>
      <c r="B17" s="42" t="str">
        <f t="shared" si="0"/>
        <v/>
      </c>
      <c r="C17" s="483"/>
      <c r="D17" s="486"/>
      <c r="E17" s="486"/>
      <c r="F17" s="486"/>
      <c r="G17" s="488"/>
      <c r="H17" s="490"/>
      <c r="I17" s="494"/>
      <c r="J17" s="497"/>
      <c r="K17" s="500"/>
      <c r="L17" s="500"/>
      <c r="M17" s="500"/>
      <c r="N17" s="500"/>
      <c r="O17" s="503"/>
      <c r="P17" s="506"/>
      <c r="Q17" s="509"/>
      <c r="R17" s="545"/>
      <c r="S17" s="552"/>
      <c r="T17" s="558"/>
      <c r="U17" s="167"/>
      <c r="V17" s="170"/>
      <c r="W17" s="181"/>
      <c r="X17" s="203"/>
      <c r="Y17" s="222" t="s">
        <v>98</v>
      </c>
      <c r="Z17" s="240" t="s">
        <v>73</v>
      </c>
      <c r="AA17" s="250">
        <f>COUNTIF($H$9:$H$83,6)</f>
        <v>0</v>
      </c>
      <c r="AB17" s="260"/>
      <c r="AD17" s="524" t="s">
        <v>465</v>
      </c>
      <c r="AE17" s="524"/>
      <c r="AF17" s="524"/>
      <c r="AG17" s="524"/>
      <c r="AH17" s="524"/>
      <c r="AI17" s="524"/>
      <c r="AJ17" s="526" t="s">
        <v>48</v>
      </c>
      <c r="AK17" s="526"/>
      <c r="AL17" s="526" t="s">
        <v>428</v>
      </c>
      <c r="AM17" s="526"/>
      <c r="AN17" s="434" t="s">
        <v>227</v>
      </c>
    </row>
    <row r="18" spans="1:40" ht="18.600000000000001" customHeight="1">
      <c r="A18" s="480"/>
      <c r="B18" s="42" t="str">
        <f t="shared" si="0"/>
        <v/>
      </c>
      <c r="C18" s="483"/>
      <c r="D18" s="486"/>
      <c r="E18" s="486"/>
      <c r="F18" s="486"/>
      <c r="G18" s="488"/>
      <c r="H18" s="490"/>
      <c r="I18" s="494"/>
      <c r="J18" s="497"/>
      <c r="K18" s="500"/>
      <c r="L18" s="500"/>
      <c r="M18" s="500"/>
      <c r="N18" s="500"/>
      <c r="O18" s="503"/>
      <c r="P18" s="506"/>
      <c r="Q18" s="509"/>
      <c r="R18" s="545"/>
      <c r="S18" s="552"/>
      <c r="T18" s="558"/>
      <c r="U18" s="167"/>
      <c r="V18" s="170"/>
      <c r="W18" s="181"/>
      <c r="X18" s="203"/>
      <c r="Y18" s="220" t="s">
        <v>2</v>
      </c>
      <c r="Z18" s="240" t="s">
        <v>16</v>
      </c>
      <c r="AA18" s="250">
        <f>COUNTIF($H$9:$H$83,7)</f>
        <v>0</v>
      </c>
      <c r="AB18" s="260"/>
      <c r="AD18" s="523" t="s">
        <v>76</v>
      </c>
      <c r="AE18" s="523" t="s">
        <v>78</v>
      </c>
      <c r="AF18" s="523" t="s">
        <v>62</v>
      </c>
      <c r="AG18" s="523" t="s">
        <v>79</v>
      </c>
      <c r="AH18" s="523" t="s">
        <v>69</v>
      </c>
      <c r="AI18" s="523" t="s">
        <v>73</v>
      </c>
      <c r="AJ18" s="523" t="s">
        <v>16</v>
      </c>
      <c r="AK18" s="523" t="s">
        <v>80</v>
      </c>
      <c r="AL18" s="523" t="s">
        <v>41</v>
      </c>
      <c r="AM18" s="523" t="s">
        <v>67</v>
      </c>
      <c r="AN18" s="523" t="s">
        <v>81</v>
      </c>
    </row>
    <row r="19" spans="1:40" ht="18.600000000000001" customHeight="1">
      <c r="A19" s="480"/>
      <c r="B19" s="42" t="str">
        <f t="shared" si="0"/>
        <v/>
      </c>
      <c r="C19" s="483"/>
      <c r="D19" s="486"/>
      <c r="E19" s="486"/>
      <c r="F19" s="486"/>
      <c r="G19" s="488"/>
      <c r="H19" s="490"/>
      <c r="I19" s="494"/>
      <c r="J19" s="497"/>
      <c r="K19" s="500"/>
      <c r="L19" s="500"/>
      <c r="M19" s="500"/>
      <c r="N19" s="500"/>
      <c r="O19" s="503"/>
      <c r="P19" s="506"/>
      <c r="Q19" s="509"/>
      <c r="R19" s="545"/>
      <c r="S19" s="552"/>
      <c r="T19" s="558"/>
      <c r="U19" s="167"/>
      <c r="V19" s="170"/>
      <c r="W19" s="181"/>
      <c r="X19" s="203"/>
      <c r="Y19" s="220" t="s">
        <v>23</v>
      </c>
      <c r="Z19" s="240" t="s">
        <v>80</v>
      </c>
      <c r="AA19" s="250">
        <f>COUNTIF($H$9:$H$83,8)</f>
        <v>0</v>
      </c>
      <c r="AB19" s="260"/>
      <c r="AD19" s="35">
        <f>AA33</f>
        <v>0</v>
      </c>
      <c r="AE19" s="35">
        <f>AA34</f>
        <v>0</v>
      </c>
      <c r="AF19" s="35">
        <f>AA35</f>
        <v>0</v>
      </c>
      <c r="AG19" s="35">
        <f>AA36</f>
        <v>0</v>
      </c>
      <c r="AH19" s="35">
        <f>AA37</f>
        <v>0</v>
      </c>
      <c r="AI19" s="35">
        <f>AA38</f>
        <v>0</v>
      </c>
      <c r="AJ19" s="35">
        <f>AA40</f>
        <v>0</v>
      </c>
      <c r="AK19" s="35">
        <f>AA41</f>
        <v>0</v>
      </c>
      <c r="AL19" s="35">
        <f>AA43</f>
        <v>0</v>
      </c>
      <c r="AM19" s="35">
        <f>AA44</f>
        <v>0</v>
      </c>
      <c r="AN19" s="35">
        <f>AA46</f>
        <v>0</v>
      </c>
    </row>
    <row r="20" spans="1:40" ht="18.600000000000001" customHeight="1">
      <c r="A20" s="480"/>
      <c r="B20" s="42" t="str">
        <f t="shared" si="0"/>
        <v/>
      </c>
      <c r="C20" s="483"/>
      <c r="D20" s="486"/>
      <c r="E20" s="486"/>
      <c r="F20" s="486"/>
      <c r="G20" s="488"/>
      <c r="H20" s="490"/>
      <c r="I20" s="494"/>
      <c r="J20" s="497"/>
      <c r="K20" s="500"/>
      <c r="L20" s="500"/>
      <c r="M20" s="500"/>
      <c r="N20" s="500"/>
      <c r="O20" s="503"/>
      <c r="P20" s="506"/>
      <c r="Q20" s="509"/>
      <c r="R20" s="545"/>
      <c r="S20" s="552"/>
      <c r="T20" s="558"/>
      <c r="U20" s="167"/>
      <c r="V20" s="170"/>
      <c r="W20" s="181"/>
      <c r="X20" s="203"/>
      <c r="Y20" s="220" t="s">
        <v>15</v>
      </c>
      <c r="Z20" s="240" t="s">
        <v>41</v>
      </c>
      <c r="AA20" s="250">
        <f>COUNTIF($H$9:$H$83,9)</f>
        <v>0</v>
      </c>
      <c r="AB20" s="260"/>
    </row>
    <row r="21" spans="1:40" ht="18.600000000000001" customHeight="1">
      <c r="A21" s="480"/>
      <c r="B21" s="42" t="str">
        <f t="shared" si="0"/>
        <v/>
      </c>
      <c r="C21" s="483"/>
      <c r="D21" s="486"/>
      <c r="E21" s="486"/>
      <c r="F21" s="486"/>
      <c r="G21" s="488"/>
      <c r="H21" s="490"/>
      <c r="I21" s="494"/>
      <c r="J21" s="497"/>
      <c r="K21" s="500"/>
      <c r="L21" s="500"/>
      <c r="M21" s="500"/>
      <c r="N21" s="500"/>
      <c r="O21" s="503"/>
      <c r="P21" s="506"/>
      <c r="Q21" s="509"/>
      <c r="R21" s="545"/>
      <c r="S21" s="552"/>
      <c r="T21" s="558"/>
      <c r="U21" s="167"/>
      <c r="V21" s="170"/>
      <c r="W21" s="181"/>
      <c r="X21" s="203"/>
      <c r="Y21" s="220" t="s">
        <v>24</v>
      </c>
      <c r="Z21" s="240" t="s">
        <v>67</v>
      </c>
      <c r="AA21" s="250">
        <f>COUNTIF($H$9:$H$83,10)</f>
        <v>0</v>
      </c>
      <c r="AB21" s="260"/>
    </row>
    <row r="22" spans="1:40" ht="18.600000000000001" customHeight="1">
      <c r="A22" s="480"/>
      <c r="B22" s="42" t="str">
        <f t="shared" si="0"/>
        <v/>
      </c>
      <c r="C22" s="483"/>
      <c r="D22" s="486"/>
      <c r="E22" s="486"/>
      <c r="F22" s="486"/>
      <c r="G22" s="488"/>
      <c r="H22" s="490"/>
      <c r="I22" s="494"/>
      <c r="J22" s="497"/>
      <c r="K22" s="500"/>
      <c r="L22" s="500"/>
      <c r="M22" s="500"/>
      <c r="N22" s="500"/>
      <c r="O22" s="503"/>
      <c r="P22" s="506"/>
      <c r="Q22" s="509"/>
      <c r="R22" s="545"/>
      <c r="S22" s="552"/>
      <c r="T22" s="558"/>
      <c r="U22" s="167"/>
      <c r="V22" s="170"/>
      <c r="W22" s="181"/>
      <c r="X22" s="203"/>
      <c r="Y22" s="220" t="s">
        <v>26</v>
      </c>
      <c r="Z22" s="240" t="s">
        <v>81</v>
      </c>
      <c r="AA22" s="250">
        <f>COUNTIF($H$9:$H$83,11)</f>
        <v>0</v>
      </c>
      <c r="AB22" s="260"/>
    </row>
    <row r="23" spans="1:40" ht="18.600000000000001" customHeight="1">
      <c r="A23" s="480"/>
      <c r="B23" s="42" t="str">
        <f t="shared" si="0"/>
        <v/>
      </c>
      <c r="C23" s="483"/>
      <c r="D23" s="486"/>
      <c r="E23" s="486"/>
      <c r="F23" s="486"/>
      <c r="G23" s="488"/>
      <c r="H23" s="490"/>
      <c r="I23" s="494"/>
      <c r="J23" s="497"/>
      <c r="K23" s="500"/>
      <c r="L23" s="500"/>
      <c r="M23" s="500"/>
      <c r="N23" s="500"/>
      <c r="O23" s="503"/>
      <c r="P23" s="506"/>
      <c r="Q23" s="509"/>
      <c r="R23" s="545"/>
      <c r="S23" s="552"/>
      <c r="T23" s="558"/>
      <c r="U23" s="167"/>
      <c r="V23" s="170"/>
      <c r="W23" s="181"/>
      <c r="X23" s="203"/>
      <c r="Y23" s="220" t="s">
        <v>31</v>
      </c>
      <c r="Z23" s="240" t="s">
        <v>114</v>
      </c>
      <c r="AA23" s="250">
        <f>COUNTIF($H$9:$H$83,12)</f>
        <v>0</v>
      </c>
      <c r="AB23" s="261"/>
    </row>
    <row r="24" spans="1:40" ht="18.600000000000001" customHeight="1">
      <c r="A24" s="480"/>
      <c r="B24" s="42" t="str">
        <f t="shared" si="0"/>
        <v/>
      </c>
      <c r="C24" s="483"/>
      <c r="D24" s="486"/>
      <c r="E24" s="486"/>
      <c r="F24" s="486"/>
      <c r="G24" s="488"/>
      <c r="H24" s="490"/>
      <c r="I24" s="494"/>
      <c r="J24" s="497"/>
      <c r="K24" s="500"/>
      <c r="L24" s="500"/>
      <c r="M24" s="500"/>
      <c r="N24" s="500"/>
      <c r="O24" s="503"/>
      <c r="P24" s="506"/>
      <c r="Q24" s="509"/>
      <c r="R24" s="545"/>
      <c r="S24" s="552"/>
      <c r="T24" s="558"/>
      <c r="U24" s="167"/>
      <c r="V24" s="170"/>
      <c r="W24" s="181"/>
      <c r="X24" s="203"/>
      <c r="Y24" s="221" t="s">
        <v>34</v>
      </c>
      <c r="Z24" s="240" t="s">
        <v>115</v>
      </c>
      <c r="AA24" s="250">
        <f>COUNTIF($H$9:$H$83,13)</f>
        <v>0</v>
      </c>
      <c r="AB24" s="260"/>
    </row>
    <row r="25" spans="1:40" ht="18.600000000000001" customHeight="1">
      <c r="A25" s="480"/>
      <c r="B25" s="42" t="str">
        <f t="shared" si="0"/>
        <v/>
      </c>
      <c r="C25" s="483"/>
      <c r="D25" s="486"/>
      <c r="E25" s="486"/>
      <c r="F25" s="486"/>
      <c r="G25" s="488"/>
      <c r="H25" s="491"/>
      <c r="I25" s="495"/>
      <c r="J25" s="498"/>
      <c r="K25" s="501"/>
      <c r="L25" s="501"/>
      <c r="M25" s="501"/>
      <c r="N25" s="501"/>
      <c r="O25" s="503"/>
      <c r="P25" s="506"/>
      <c r="Q25" s="509"/>
      <c r="R25" s="545"/>
      <c r="S25" s="552"/>
      <c r="T25" s="558"/>
      <c r="U25" s="167"/>
      <c r="V25" s="170"/>
      <c r="W25" s="181"/>
      <c r="X25" s="203"/>
      <c r="Y25" s="223" t="s">
        <v>38</v>
      </c>
      <c r="Z25" s="241" t="s">
        <v>116</v>
      </c>
      <c r="AA25" s="251">
        <f>COUNTIF($H$9:$H$83,14)</f>
        <v>0</v>
      </c>
      <c r="AB25" s="262"/>
    </row>
    <row r="26" spans="1:40" ht="18.600000000000001" customHeight="1">
      <c r="A26" s="480"/>
      <c r="B26" s="42" t="str">
        <f t="shared" si="0"/>
        <v/>
      </c>
      <c r="C26" s="483"/>
      <c r="D26" s="486"/>
      <c r="E26" s="486"/>
      <c r="F26" s="486"/>
      <c r="G26" s="488"/>
      <c r="H26" s="491"/>
      <c r="I26" s="495"/>
      <c r="J26" s="498"/>
      <c r="K26" s="501"/>
      <c r="L26" s="501"/>
      <c r="M26" s="501"/>
      <c r="N26" s="501"/>
      <c r="O26" s="503"/>
      <c r="P26" s="506"/>
      <c r="Q26" s="509"/>
      <c r="R26" s="545"/>
      <c r="S26" s="552"/>
      <c r="T26" s="558"/>
      <c r="U26" s="167"/>
      <c r="V26" s="170"/>
      <c r="W26" s="181"/>
      <c r="X26" s="204"/>
      <c r="Y26" s="224" t="s">
        <v>39</v>
      </c>
      <c r="Z26" s="242" t="s">
        <v>119</v>
      </c>
      <c r="AA26" s="252">
        <f>SUM(AA12:AA25)</f>
        <v>0</v>
      </c>
      <c r="AB26" s="263"/>
    </row>
    <row r="27" spans="1:40" ht="18.600000000000001" customHeight="1">
      <c r="A27" s="480"/>
      <c r="B27" s="42" t="str">
        <f t="shared" si="0"/>
        <v/>
      </c>
      <c r="C27" s="483"/>
      <c r="D27" s="486"/>
      <c r="E27" s="486"/>
      <c r="F27" s="486"/>
      <c r="G27" s="488"/>
      <c r="H27" s="491"/>
      <c r="I27" s="495"/>
      <c r="J27" s="498"/>
      <c r="K27" s="501"/>
      <c r="L27" s="501"/>
      <c r="M27" s="501"/>
      <c r="N27" s="501"/>
      <c r="O27" s="503"/>
      <c r="P27" s="506"/>
      <c r="Q27" s="509"/>
      <c r="R27" s="545"/>
      <c r="S27" s="552"/>
      <c r="T27" s="558"/>
      <c r="U27" s="167"/>
      <c r="V27" s="170"/>
      <c r="W27" s="181"/>
      <c r="X27" s="203" t="s">
        <v>106</v>
      </c>
      <c r="Y27" s="225" t="s">
        <v>28</v>
      </c>
      <c r="Z27" s="243" t="s">
        <v>120</v>
      </c>
      <c r="AA27" s="249">
        <f>COUNTIF($I$9:$I$83,16)</f>
        <v>0</v>
      </c>
      <c r="AB27" s="259" t="s">
        <v>6</v>
      </c>
    </row>
    <row r="28" spans="1:40" ht="18.600000000000001" customHeight="1">
      <c r="A28" s="480"/>
      <c r="B28" s="42" t="str">
        <f t="shared" si="0"/>
        <v/>
      </c>
      <c r="C28" s="483"/>
      <c r="D28" s="486"/>
      <c r="E28" s="486"/>
      <c r="F28" s="486"/>
      <c r="G28" s="488"/>
      <c r="H28" s="490"/>
      <c r="I28" s="494"/>
      <c r="J28" s="497"/>
      <c r="K28" s="500"/>
      <c r="L28" s="500"/>
      <c r="M28" s="500"/>
      <c r="N28" s="500"/>
      <c r="O28" s="503"/>
      <c r="P28" s="506"/>
      <c r="Q28" s="509"/>
      <c r="R28" s="545"/>
      <c r="S28" s="552"/>
      <c r="T28" s="558"/>
      <c r="U28" s="167"/>
      <c r="V28" s="170"/>
      <c r="W28" s="181"/>
      <c r="X28" s="203"/>
      <c r="Y28" s="226" t="s">
        <v>40</v>
      </c>
      <c r="Z28" s="240" t="s">
        <v>121</v>
      </c>
      <c r="AA28" s="250">
        <f>COUNTIF($I$9:$I$83,17)</f>
        <v>0</v>
      </c>
      <c r="AB28" s="260"/>
    </row>
    <row r="29" spans="1:40" ht="18.600000000000001" customHeight="1">
      <c r="A29" s="480"/>
      <c r="B29" s="42" t="str">
        <f t="shared" si="0"/>
        <v/>
      </c>
      <c r="C29" s="483"/>
      <c r="D29" s="486"/>
      <c r="E29" s="486"/>
      <c r="F29" s="486"/>
      <c r="G29" s="488"/>
      <c r="H29" s="490"/>
      <c r="I29" s="494"/>
      <c r="J29" s="497"/>
      <c r="K29" s="500"/>
      <c r="L29" s="500"/>
      <c r="M29" s="500"/>
      <c r="N29" s="500"/>
      <c r="O29" s="503"/>
      <c r="P29" s="506"/>
      <c r="Q29" s="509"/>
      <c r="R29" s="545"/>
      <c r="S29" s="552"/>
      <c r="T29" s="558"/>
      <c r="U29" s="167"/>
      <c r="V29" s="170"/>
      <c r="W29" s="181"/>
      <c r="X29" s="203"/>
      <c r="Y29" s="226" t="s">
        <v>47</v>
      </c>
      <c r="Z29" s="240" t="s">
        <v>122</v>
      </c>
      <c r="AA29" s="250">
        <f>COUNTIF($I$9:$I$83,18)</f>
        <v>0</v>
      </c>
      <c r="AB29" s="260"/>
    </row>
    <row r="30" spans="1:40" ht="18.600000000000001" customHeight="1">
      <c r="A30" s="480"/>
      <c r="B30" s="42" t="str">
        <f t="shared" si="0"/>
        <v/>
      </c>
      <c r="C30" s="483"/>
      <c r="D30" s="486"/>
      <c r="E30" s="486"/>
      <c r="F30" s="486"/>
      <c r="G30" s="488"/>
      <c r="H30" s="490"/>
      <c r="I30" s="494"/>
      <c r="J30" s="497"/>
      <c r="K30" s="500"/>
      <c r="L30" s="500"/>
      <c r="M30" s="500"/>
      <c r="N30" s="500"/>
      <c r="O30" s="503"/>
      <c r="P30" s="506"/>
      <c r="Q30" s="509"/>
      <c r="R30" s="545"/>
      <c r="S30" s="552"/>
      <c r="T30" s="558"/>
      <c r="U30" s="167"/>
      <c r="V30" s="170"/>
      <c r="W30" s="181"/>
      <c r="X30" s="203"/>
      <c r="Y30" s="223" t="s">
        <v>38</v>
      </c>
      <c r="Z30" s="241" t="s">
        <v>124</v>
      </c>
      <c r="AA30" s="251">
        <f>COUNTIF($I$9:$I$83,19)</f>
        <v>0</v>
      </c>
      <c r="AB30" s="262"/>
    </row>
    <row r="31" spans="1:40" ht="18.600000000000001" customHeight="1">
      <c r="A31" s="480"/>
      <c r="B31" s="42" t="str">
        <f t="shared" si="0"/>
        <v/>
      </c>
      <c r="C31" s="483"/>
      <c r="D31" s="486"/>
      <c r="E31" s="486"/>
      <c r="F31" s="486"/>
      <c r="G31" s="488"/>
      <c r="H31" s="490"/>
      <c r="I31" s="494"/>
      <c r="J31" s="497"/>
      <c r="K31" s="500"/>
      <c r="L31" s="500"/>
      <c r="M31" s="500"/>
      <c r="N31" s="500"/>
      <c r="O31" s="503"/>
      <c r="P31" s="506"/>
      <c r="Q31" s="509"/>
      <c r="R31" s="545"/>
      <c r="S31" s="552"/>
      <c r="T31" s="558"/>
      <c r="U31" s="167"/>
      <c r="V31" s="170"/>
      <c r="W31" s="182"/>
      <c r="X31" s="204"/>
      <c r="Y31" s="224" t="s">
        <v>39</v>
      </c>
      <c r="Z31" s="244" t="s">
        <v>125</v>
      </c>
      <c r="AA31" s="252">
        <f>SUM(AA27:AA30)</f>
        <v>0</v>
      </c>
      <c r="AB31" s="263"/>
    </row>
    <row r="32" spans="1:40" ht="18.600000000000001" customHeight="1">
      <c r="A32" s="480"/>
      <c r="B32" s="42" t="str">
        <f t="shared" si="0"/>
        <v/>
      </c>
      <c r="C32" s="483"/>
      <c r="D32" s="486"/>
      <c r="E32" s="486"/>
      <c r="F32" s="486"/>
      <c r="G32" s="488"/>
      <c r="H32" s="490"/>
      <c r="I32" s="494"/>
      <c r="J32" s="497"/>
      <c r="K32" s="500"/>
      <c r="L32" s="500"/>
      <c r="M32" s="500"/>
      <c r="N32" s="500"/>
      <c r="O32" s="503"/>
      <c r="P32" s="506"/>
      <c r="Q32" s="509"/>
      <c r="R32" s="545"/>
      <c r="S32" s="552"/>
      <c r="T32" s="558"/>
      <c r="U32" s="167"/>
      <c r="V32" s="170"/>
      <c r="W32" s="183" t="s">
        <v>153</v>
      </c>
      <c r="X32" s="205"/>
      <c r="Y32" s="205"/>
      <c r="Z32" s="205"/>
      <c r="AA32" s="205"/>
      <c r="AB32" s="205"/>
    </row>
    <row r="33" spans="1:28" ht="18.600000000000001" customHeight="1">
      <c r="A33" s="480"/>
      <c r="B33" s="42" t="str">
        <f t="shared" si="0"/>
        <v/>
      </c>
      <c r="C33" s="483"/>
      <c r="D33" s="486"/>
      <c r="E33" s="486"/>
      <c r="F33" s="486"/>
      <c r="G33" s="488"/>
      <c r="H33" s="490"/>
      <c r="I33" s="494"/>
      <c r="J33" s="497"/>
      <c r="K33" s="500"/>
      <c r="L33" s="500"/>
      <c r="M33" s="500"/>
      <c r="N33" s="500"/>
      <c r="O33" s="503"/>
      <c r="P33" s="506"/>
      <c r="Q33" s="509"/>
      <c r="R33" s="545"/>
      <c r="S33" s="552"/>
      <c r="T33" s="558"/>
      <c r="U33" s="167"/>
      <c r="V33" s="170"/>
      <c r="W33" s="184" t="s">
        <v>443</v>
      </c>
      <c r="X33" s="206"/>
      <c r="Y33" s="227" t="s">
        <v>60</v>
      </c>
      <c r="Z33" s="239" t="s">
        <v>76</v>
      </c>
      <c r="AA33" s="249">
        <f>J84</f>
        <v>0</v>
      </c>
      <c r="AB33" s="259" t="s">
        <v>6</v>
      </c>
    </row>
    <row r="34" spans="1:28" ht="18.600000000000001" customHeight="1">
      <c r="A34" s="480"/>
      <c r="B34" s="42" t="str">
        <f t="shared" si="0"/>
        <v/>
      </c>
      <c r="C34" s="483"/>
      <c r="D34" s="486"/>
      <c r="E34" s="486"/>
      <c r="F34" s="486"/>
      <c r="G34" s="488"/>
      <c r="H34" s="490"/>
      <c r="I34" s="494"/>
      <c r="J34" s="497"/>
      <c r="K34" s="500"/>
      <c r="L34" s="500"/>
      <c r="M34" s="500"/>
      <c r="N34" s="500"/>
      <c r="O34" s="503"/>
      <c r="P34" s="506"/>
      <c r="Q34" s="509"/>
      <c r="R34" s="545"/>
      <c r="S34" s="552"/>
      <c r="T34" s="558"/>
      <c r="U34" s="167"/>
      <c r="V34" s="170"/>
      <c r="W34" s="185"/>
      <c r="X34" s="207"/>
      <c r="Y34" s="228" t="s">
        <v>104</v>
      </c>
      <c r="Z34" s="240" t="s">
        <v>78</v>
      </c>
      <c r="AA34" s="250">
        <f>K84</f>
        <v>0</v>
      </c>
      <c r="AB34" s="260"/>
    </row>
    <row r="35" spans="1:28" ht="18.600000000000001" customHeight="1">
      <c r="A35" s="480"/>
      <c r="B35" s="42" t="str">
        <f t="shared" si="0"/>
        <v/>
      </c>
      <c r="C35" s="483"/>
      <c r="D35" s="486"/>
      <c r="E35" s="486"/>
      <c r="F35" s="486"/>
      <c r="G35" s="488"/>
      <c r="H35" s="490"/>
      <c r="I35" s="494"/>
      <c r="J35" s="497"/>
      <c r="K35" s="500"/>
      <c r="L35" s="500"/>
      <c r="M35" s="500"/>
      <c r="N35" s="500"/>
      <c r="O35" s="503"/>
      <c r="P35" s="506"/>
      <c r="Q35" s="509"/>
      <c r="R35" s="545"/>
      <c r="S35" s="552"/>
      <c r="T35" s="558"/>
      <c r="U35" s="167"/>
      <c r="V35" s="170"/>
      <c r="W35" s="185"/>
      <c r="X35" s="207"/>
      <c r="Y35" s="229" t="s">
        <v>63</v>
      </c>
      <c r="Z35" s="240" t="s">
        <v>62</v>
      </c>
      <c r="AA35" s="250">
        <f>L84</f>
        <v>0</v>
      </c>
      <c r="AB35" s="260"/>
    </row>
    <row r="36" spans="1:28" ht="18.600000000000001" customHeight="1">
      <c r="A36" s="480"/>
      <c r="B36" s="42" t="str">
        <f t="shared" si="0"/>
        <v/>
      </c>
      <c r="C36" s="483"/>
      <c r="D36" s="486"/>
      <c r="E36" s="486"/>
      <c r="F36" s="486"/>
      <c r="G36" s="488"/>
      <c r="H36" s="491"/>
      <c r="I36" s="495"/>
      <c r="J36" s="497"/>
      <c r="K36" s="500"/>
      <c r="L36" s="500"/>
      <c r="M36" s="500"/>
      <c r="N36" s="500"/>
      <c r="O36" s="503"/>
      <c r="P36" s="506"/>
      <c r="Q36" s="509"/>
      <c r="R36" s="545"/>
      <c r="S36" s="552"/>
      <c r="T36" s="558"/>
      <c r="U36" s="167"/>
      <c r="V36" s="170"/>
      <c r="W36" s="185"/>
      <c r="X36" s="207"/>
      <c r="Y36" s="221" t="s">
        <v>65</v>
      </c>
      <c r="Z36" s="240" t="s">
        <v>79</v>
      </c>
      <c r="AA36" s="250">
        <f>M84</f>
        <v>0</v>
      </c>
      <c r="AB36" s="260"/>
    </row>
    <row r="37" spans="1:28" ht="18.600000000000001" customHeight="1">
      <c r="A37" s="480"/>
      <c r="B37" s="42" t="str">
        <f t="shared" si="0"/>
        <v/>
      </c>
      <c r="C37" s="483"/>
      <c r="D37" s="486"/>
      <c r="E37" s="486"/>
      <c r="F37" s="486"/>
      <c r="G37" s="488"/>
      <c r="H37" s="490"/>
      <c r="I37" s="494"/>
      <c r="J37" s="497"/>
      <c r="K37" s="500"/>
      <c r="L37" s="500"/>
      <c r="M37" s="500"/>
      <c r="N37" s="500"/>
      <c r="O37" s="503"/>
      <c r="P37" s="506"/>
      <c r="Q37" s="509"/>
      <c r="R37" s="545"/>
      <c r="S37" s="552"/>
      <c r="T37" s="558"/>
      <c r="U37" s="167"/>
      <c r="V37" s="170"/>
      <c r="W37" s="185"/>
      <c r="X37" s="207"/>
      <c r="Y37" s="220" t="s">
        <v>33</v>
      </c>
      <c r="Z37" s="240" t="s">
        <v>69</v>
      </c>
      <c r="AA37" s="250">
        <f>N84</f>
        <v>0</v>
      </c>
      <c r="AB37" s="260"/>
    </row>
    <row r="38" spans="1:28" ht="18.600000000000001" customHeight="1">
      <c r="A38" s="480"/>
      <c r="B38" s="42" t="str">
        <f t="shared" si="0"/>
        <v/>
      </c>
      <c r="C38" s="483"/>
      <c r="D38" s="486"/>
      <c r="E38" s="486"/>
      <c r="F38" s="486"/>
      <c r="G38" s="488"/>
      <c r="H38" s="490"/>
      <c r="I38" s="494"/>
      <c r="J38" s="497"/>
      <c r="K38" s="500"/>
      <c r="L38" s="500"/>
      <c r="M38" s="500"/>
      <c r="N38" s="500"/>
      <c r="O38" s="503"/>
      <c r="P38" s="506"/>
      <c r="Q38" s="509"/>
      <c r="R38" s="545"/>
      <c r="S38" s="552"/>
      <c r="T38" s="558"/>
      <c r="U38" s="167"/>
      <c r="V38" s="170"/>
      <c r="W38" s="186"/>
      <c r="X38" s="208"/>
      <c r="Y38" s="230" t="s">
        <v>86</v>
      </c>
      <c r="Z38" s="241" t="s">
        <v>73</v>
      </c>
      <c r="AA38" s="251">
        <f>O84</f>
        <v>0</v>
      </c>
      <c r="AB38" s="262"/>
    </row>
    <row r="39" spans="1:28" ht="18.600000000000001" customHeight="1">
      <c r="A39" s="528"/>
      <c r="B39" s="42" t="str">
        <f t="shared" si="0"/>
        <v/>
      </c>
      <c r="C39" s="483"/>
      <c r="D39" s="530"/>
      <c r="E39" s="530"/>
      <c r="F39" s="530"/>
      <c r="G39" s="530"/>
      <c r="H39" s="490"/>
      <c r="I39" s="494"/>
      <c r="J39" s="497"/>
      <c r="K39" s="500"/>
      <c r="L39" s="500"/>
      <c r="M39" s="500"/>
      <c r="N39" s="500"/>
      <c r="O39" s="503"/>
      <c r="P39" s="506"/>
      <c r="Q39" s="509"/>
      <c r="R39" s="545"/>
      <c r="S39" s="552"/>
      <c r="T39" s="558"/>
      <c r="V39" s="170"/>
      <c r="W39" s="187"/>
      <c r="X39" s="187"/>
      <c r="Y39" s="231"/>
      <c r="Z39" s="245"/>
    </row>
    <row r="40" spans="1:28" ht="18.600000000000001" customHeight="1">
      <c r="A40" s="528"/>
      <c r="B40" s="42" t="str">
        <f t="shared" si="0"/>
        <v/>
      </c>
      <c r="C40" s="483"/>
      <c r="D40" s="530"/>
      <c r="E40" s="530"/>
      <c r="F40" s="530"/>
      <c r="G40" s="530"/>
      <c r="H40" s="490"/>
      <c r="I40" s="494"/>
      <c r="J40" s="497"/>
      <c r="K40" s="500"/>
      <c r="L40" s="500"/>
      <c r="M40" s="500"/>
      <c r="N40" s="500"/>
      <c r="O40" s="503"/>
      <c r="P40" s="506"/>
      <c r="Q40" s="509"/>
      <c r="R40" s="545"/>
      <c r="S40" s="552"/>
      <c r="T40" s="558"/>
      <c r="V40" s="170"/>
      <c r="W40" s="188" t="s">
        <v>48</v>
      </c>
      <c r="X40" s="209"/>
      <c r="Y40" s="227" t="s">
        <v>46</v>
      </c>
      <c r="Z40" s="239" t="s">
        <v>16</v>
      </c>
      <c r="AA40" s="249">
        <f>P84</f>
        <v>0</v>
      </c>
      <c r="AB40" s="264" t="s">
        <v>49</v>
      </c>
    </row>
    <row r="41" spans="1:28" ht="18.600000000000001" customHeight="1">
      <c r="A41" s="528"/>
      <c r="B41" s="42" t="str">
        <f t="shared" si="0"/>
        <v/>
      </c>
      <c r="C41" s="483"/>
      <c r="D41" s="530"/>
      <c r="E41" s="530"/>
      <c r="F41" s="530"/>
      <c r="G41" s="530"/>
      <c r="H41" s="490"/>
      <c r="I41" s="494"/>
      <c r="J41" s="497"/>
      <c r="K41" s="500"/>
      <c r="L41" s="500"/>
      <c r="M41" s="500"/>
      <c r="N41" s="500"/>
      <c r="O41" s="503"/>
      <c r="P41" s="506"/>
      <c r="Q41" s="509"/>
      <c r="R41" s="545"/>
      <c r="S41" s="552"/>
      <c r="T41" s="558"/>
      <c r="V41" s="170"/>
      <c r="W41" s="189"/>
      <c r="X41" s="210"/>
      <c r="Y41" s="232" t="s">
        <v>59</v>
      </c>
      <c r="Z41" s="241" t="s">
        <v>80</v>
      </c>
      <c r="AA41" s="251">
        <f>Q84</f>
        <v>0</v>
      </c>
      <c r="AB41" s="262"/>
    </row>
    <row r="42" spans="1:28" ht="18.600000000000001" customHeight="1">
      <c r="A42" s="528"/>
      <c r="B42" s="42" t="str">
        <f t="shared" si="0"/>
        <v/>
      </c>
      <c r="C42" s="483"/>
      <c r="D42" s="530"/>
      <c r="E42" s="530"/>
      <c r="F42" s="530"/>
      <c r="G42" s="530"/>
      <c r="H42" s="490"/>
      <c r="I42" s="494"/>
      <c r="J42" s="497"/>
      <c r="K42" s="500"/>
      <c r="L42" s="500"/>
      <c r="M42" s="500"/>
      <c r="N42" s="500"/>
      <c r="O42" s="503"/>
      <c r="P42" s="506"/>
      <c r="Q42" s="509"/>
      <c r="R42" s="545"/>
      <c r="S42" s="552"/>
      <c r="T42" s="558"/>
      <c r="V42" s="170"/>
      <c r="W42" s="187"/>
      <c r="X42" s="187"/>
      <c r="Y42" s="231"/>
      <c r="Z42" s="245"/>
    </row>
    <row r="43" spans="1:28" ht="18.600000000000001" customHeight="1">
      <c r="A43" s="528"/>
      <c r="B43" s="42" t="str">
        <f t="shared" si="0"/>
        <v/>
      </c>
      <c r="C43" s="483"/>
      <c r="D43" s="530"/>
      <c r="E43" s="530"/>
      <c r="F43" s="530"/>
      <c r="G43" s="530"/>
      <c r="H43" s="490"/>
      <c r="I43" s="494"/>
      <c r="J43" s="497"/>
      <c r="K43" s="500"/>
      <c r="L43" s="500"/>
      <c r="M43" s="500"/>
      <c r="N43" s="500"/>
      <c r="O43" s="503"/>
      <c r="P43" s="506"/>
      <c r="Q43" s="509"/>
      <c r="R43" s="545"/>
      <c r="S43" s="552"/>
      <c r="T43" s="558"/>
      <c r="V43" s="170"/>
      <c r="W43" s="190" t="s">
        <v>57</v>
      </c>
      <c r="X43" s="211"/>
      <c r="Y43" s="227" t="s">
        <v>4</v>
      </c>
      <c r="Z43" s="239" t="s">
        <v>41</v>
      </c>
      <c r="AA43" s="249">
        <f>R84</f>
        <v>0</v>
      </c>
      <c r="AB43" s="264" t="s">
        <v>49</v>
      </c>
    </row>
    <row r="44" spans="1:28" ht="18.600000000000001" customHeight="1">
      <c r="A44" s="528"/>
      <c r="B44" s="42" t="str">
        <f t="shared" si="0"/>
        <v/>
      </c>
      <c r="C44" s="483"/>
      <c r="D44" s="530"/>
      <c r="E44" s="530"/>
      <c r="F44" s="530"/>
      <c r="G44" s="530"/>
      <c r="H44" s="490"/>
      <c r="I44" s="494"/>
      <c r="J44" s="497"/>
      <c r="K44" s="500"/>
      <c r="L44" s="500"/>
      <c r="M44" s="500"/>
      <c r="N44" s="500"/>
      <c r="O44" s="503"/>
      <c r="P44" s="506"/>
      <c r="Q44" s="509"/>
      <c r="R44" s="545"/>
      <c r="S44" s="552"/>
      <c r="T44" s="558"/>
      <c r="V44" s="170"/>
      <c r="W44" s="191"/>
      <c r="X44" s="212"/>
      <c r="Y44" s="223" t="s">
        <v>36</v>
      </c>
      <c r="Z44" s="241" t="s">
        <v>67</v>
      </c>
      <c r="AA44" s="251">
        <f>S84</f>
        <v>0</v>
      </c>
      <c r="AB44" s="262"/>
    </row>
    <row r="45" spans="1:28" ht="18.600000000000001" customHeight="1">
      <c r="A45" s="528"/>
      <c r="B45" s="42" t="str">
        <f t="shared" si="0"/>
        <v/>
      </c>
      <c r="C45" s="483"/>
      <c r="D45" s="530"/>
      <c r="E45" s="530"/>
      <c r="F45" s="530"/>
      <c r="G45" s="530"/>
      <c r="H45" s="490"/>
      <c r="I45" s="494"/>
      <c r="J45" s="497"/>
      <c r="K45" s="500"/>
      <c r="L45" s="500"/>
      <c r="M45" s="500"/>
      <c r="N45" s="500"/>
      <c r="O45" s="503"/>
      <c r="P45" s="506"/>
      <c r="Q45" s="509"/>
      <c r="R45" s="545"/>
      <c r="S45" s="552"/>
      <c r="T45" s="558"/>
      <c r="V45" s="170"/>
      <c r="W45" s="192"/>
      <c r="X45" s="192"/>
      <c r="Y45" s="233"/>
      <c r="Z45" s="246"/>
    </row>
    <row r="46" spans="1:28" ht="18.600000000000001" customHeight="1">
      <c r="A46" s="528"/>
      <c r="B46" s="42" t="str">
        <f t="shared" si="0"/>
        <v/>
      </c>
      <c r="C46" s="483"/>
      <c r="D46" s="530"/>
      <c r="E46" s="530"/>
      <c r="F46" s="530"/>
      <c r="G46" s="530"/>
      <c r="H46" s="490"/>
      <c r="I46" s="494"/>
      <c r="J46" s="497"/>
      <c r="K46" s="500"/>
      <c r="L46" s="500"/>
      <c r="M46" s="500"/>
      <c r="N46" s="500"/>
      <c r="O46" s="503"/>
      <c r="P46" s="506"/>
      <c r="Q46" s="509"/>
      <c r="R46" s="545"/>
      <c r="S46" s="552"/>
      <c r="T46" s="558"/>
      <c r="V46" s="170"/>
      <c r="W46" s="193"/>
      <c r="X46" s="193"/>
      <c r="Y46" s="234" t="s">
        <v>53</v>
      </c>
      <c r="Z46" s="247" t="s">
        <v>81</v>
      </c>
      <c r="AA46" s="254">
        <f>T84</f>
        <v>0</v>
      </c>
      <c r="AB46" s="265" t="s">
        <v>58</v>
      </c>
    </row>
    <row r="47" spans="1:28" ht="18.600000000000001" customHeight="1">
      <c r="A47" s="528"/>
      <c r="B47" s="42" t="str">
        <f t="shared" si="0"/>
        <v/>
      </c>
      <c r="C47" s="483"/>
      <c r="D47" s="530"/>
      <c r="E47" s="530"/>
      <c r="F47" s="530"/>
      <c r="G47" s="530"/>
      <c r="H47" s="490"/>
      <c r="I47" s="494"/>
      <c r="J47" s="497"/>
      <c r="K47" s="500"/>
      <c r="L47" s="500"/>
      <c r="M47" s="500"/>
      <c r="N47" s="500"/>
      <c r="O47" s="503"/>
      <c r="P47" s="506"/>
      <c r="Q47" s="509"/>
      <c r="R47" s="545"/>
      <c r="S47" s="552"/>
      <c r="T47" s="558"/>
      <c r="W47" s="194" t="str">
        <f>A1&amp;"年"&amp;E1&amp;"月"</f>
        <v>2025年11月</v>
      </c>
      <c r="X47" s="194"/>
      <c r="Y47" s="194"/>
      <c r="Z47" s="246"/>
      <c r="AB47" s="266"/>
    </row>
    <row r="48" spans="1:28" ht="18.600000000000001" customHeight="1">
      <c r="A48" s="528"/>
      <c r="B48" s="42" t="str">
        <f t="shared" si="0"/>
        <v/>
      </c>
      <c r="C48" s="483"/>
      <c r="D48" s="530"/>
      <c r="E48" s="530"/>
      <c r="F48" s="530"/>
      <c r="G48" s="530"/>
      <c r="H48" s="490"/>
      <c r="I48" s="494"/>
      <c r="J48" s="497"/>
      <c r="K48" s="500"/>
      <c r="L48" s="500"/>
      <c r="M48" s="500"/>
      <c r="N48" s="500"/>
      <c r="O48" s="503"/>
      <c r="P48" s="506"/>
      <c r="Q48" s="509"/>
      <c r="R48" s="545"/>
      <c r="S48" s="552"/>
      <c r="T48" s="558"/>
      <c r="W48" s="195" t="s">
        <v>58</v>
      </c>
      <c r="X48" s="195" t="s">
        <v>193</v>
      </c>
      <c r="Y48" s="235"/>
      <c r="Z48" s="246"/>
      <c r="AB48" s="266"/>
    </row>
    <row r="49" spans="1:28" ht="18.600000000000001" customHeight="1">
      <c r="A49" s="528"/>
      <c r="B49" s="42" t="str">
        <f t="shared" si="0"/>
        <v/>
      </c>
      <c r="C49" s="483"/>
      <c r="D49" s="530"/>
      <c r="E49" s="530"/>
      <c r="F49" s="530"/>
      <c r="G49" s="530"/>
      <c r="H49" s="490"/>
      <c r="I49" s="494"/>
      <c r="J49" s="497"/>
      <c r="K49" s="500"/>
      <c r="L49" s="500"/>
      <c r="M49" s="500"/>
      <c r="N49" s="500"/>
      <c r="O49" s="503"/>
      <c r="P49" s="506"/>
      <c r="Q49" s="509"/>
      <c r="R49" s="545"/>
      <c r="S49" s="552"/>
      <c r="T49" s="558"/>
      <c r="W49" s="195">
        <v>1</v>
      </c>
      <c r="X49" s="213">
        <f t="shared" ref="X49:X78" si="1">WEEKDAY($A$1&amp;"/"&amp;$E$1&amp;"/"&amp;W49)</f>
        <v>7</v>
      </c>
      <c r="Y49" s="236"/>
      <c r="Z49" s="246"/>
      <c r="AB49" s="266"/>
    </row>
    <row r="50" spans="1:28" ht="18.600000000000001" customHeight="1">
      <c r="A50" s="528"/>
      <c r="B50" s="42" t="str">
        <f t="shared" si="0"/>
        <v/>
      </c>
      <c r="C50" s="483"/>
      <c r="D50" s="530"/>
      <c r="E50" s="530"/>
      <c r="F50" s="530"/>
      <c r="G50" s="530"/>
      <c r="H50" s="490"/>
      <c r="I50" s="494"/>
      <c r="J50" s="497"/>
      <c r="K50" s="500"/>
      <c r="L50" s="500"/>
      <c r="M50" s="500"/>
      <c r="N50" s="500"/>
      <c r="O50" s="503"/>
      <c r="P50" s="506"/>
      <c r="Q50" s="509"/>
      <c r="R50" s="545"/>
      <c r="S50" s="552"/>
      <c r="T50" s="558"/>
      <c r="W50" s="195">
        <v>2</v>
      </c>
      <c r="X50" s="213">
        <f t="shared" si="1"/>
        <v>1</v>
      </c>
      <c r="Y50" s="235"/>
      <c r="Z50" s="246"/>
      <c r="AB50" s="266"/>
    </row>
    <row r="51" spans="1:28" ht="18.600000000000001" customHeight="1">
      <c r="A51" s="528"/>
      <c r="B51" s="42" t="str">
        <f t="shared" si="0"/>
        <v/>
      </c>
      <c r="C51" s="483"/>
      <c r="D51" s="530"/>
      <c r="E51" s="530"/>
      <c r="F51" s="530"/>
      <c r="G51" s="530"/>
      <c r="H51" s="490"/>
      <c r="I51" s="494"/>
      <c r="J51" s="497"/>
      <c r="K51" s="500"/>
      <c r="L51" s="500"/>
      <c r="M51" s="500"/>
      <c r="N51" s="500"/>
      <c r="O51" s="503"/>
      <c r="P51" s="506"/>
      <c r="Q51" s="509"/>
      <c r="R51" s="545"/>
      <c r="S51" s="552"/>
      <c r="T51" s="558"/>
      <c r="W51" s="195">
        <v>3</v>
      </c>
      <c r="X51" s="213">
        <f t="shared" si="1"/>
        <v>2</v>
      </c>
      <c r="Y51" s="235"/>
      <c r="Z51" s="246"/>
      <c r="AB51" s="266"/>
    </row>
    <row r="52" spans="1:28" ht="18.600000000000001" customHeight="1">
      <c r="A52" s="528"/>
      <c r="B52" s="42" t="str">
        <f t="shared" si="0"/>
        <v/>
      </c>
      <c r="C52" s="483"/>
      <c r="D52" s="530"/>
      <c r="E52" s="530"/>
      <c r="F52" s="530"/>
      <c r="G52" s="530"/>
      <c r="H52" s="490"/>
      <c r="I52" s="494"/>
      <c r="J52" s="497"/>
      <c r="K52" s="500"/>
      <c r="L52" s="500"/>
      <c r="M52" s="500"/>
      <c r="N52" s="500"/>
      <c r="O52" s="503"/>
      <c r="P52" s="506"/>
      <c r="Q52" s="509"/>
      <c r="R52" s="545"/>
      <c r="S52" s="552"/>
      <c r="T52" s="558"/>
      <c r="W52" s="195">
        <v>4</v>
      </c>
      <c r="X52" s="213">
        <f t="shared" si="1"/>
        <v>3</v>
      </c>
      <c r="Y52" s="235"/>
      <c r="Z52" s="246"/>
      <c r="AB52" s="266"/>
    </row>
    <row r="53" spans="1:28" ht="18.600000000000001" customHeight="1">
      <c r="A53" s="528"/>
      <c r="B53" s="42" t="str">
        <f t="shared" si="0"/>
        <v/>
      </c>
      <c r="C53" s="483"/>
      <c r="D53" s="530"/>
      <c r="E53" s="530"/>
      <c r="F53" s="530"/>
      <c r="G53" s="530"/>
      <c r="H53" s="490"/>
      <c r="I53" s="494"/>
      <c r="J53" s="497"/>
      <c r="K53" s="500"/>
      <c r="L53" s="500"/>
      <c r="M53" s="500"/>
      <c r="N53" s="500"/>
      <c r="O53" s="503"/>
      <c r="P53" s="506"/>
      <c r="Q53" s="509"/>
      <c r="R53" s="545"/>
      <c r="S53" s="552"/>
      <c r="T53" s="558"/>
      <c r="W53" s="195">
        <v>5</v>
      </c>
      <c r="X53" s="213">
        <f t="shared" si="1"/>
        <v>4</v>
      </c>
      <c r="Y53" s="235"/>
      <c r="Z53" s="246"/>
      <c r="AB53" s="266"/>
    </row>
    <row r="54" spans="1:28" ht="18.600000000000001" customHeight="1">
      <c r="A54" s="528"/>
      <c r="B54" s="42" t="str">
        <f t="shared" si="0"/>
        <v/>
      </c>
      <c r="C54" s="483"/>
      <c r="D54" s="530"/>
      <c r="E54" s="530"/>
      <c r="F54" s="530"/>
      <c r="G54" s="530"/>
      <c r="H54" s="490"/>
      <c r="I54" s="494"/>
      <c r="J54" s="497"/>
      <c r="K54" s="500"/>
      <c r="L54" s="500"/>
      <c r="M54" s="500"/>
      <c r="N54" s="500"/>
      <c r="O54" s="503"/>
      <c r="P54" s="506"/>
      <c r="Q54" s="509"/>
      <c r="R54" s="545"/>
      <c r="S54" s="552"/>
      <c r="T54" s="558"/>
      <c r="W54" s="195">
        <v>6</v>
      </c>
      <c r="X54" s="213">
        <f t="shared" si="1"/>
        <v>5</v>
      </c>
      <c r="Y54" s="235"/>
      <c r="Z54" s="246"/>
      <c r="AB54" s="266"/>
    </row>
    <row r="55" spans="1:28" ht="18.600000000000001" customHeight="1">
      <c r="A55" s="528"/>
      <c r="B55" s="42" t="str">
        <f t="shared" si="0"/>
        <v/>
      </c>
      <c r="C55" s="483"/>
      <c r="D55" s="530"/>
      <c r="E55" s="530"/>
      <c r="F55" s="530"/>
      <c r="G55" s="530"/>
      <c r="H55" s="490"/>
      <c r="I55" s="494"/>
      <c r="J55" s="497"/>
      <c r="K55" s="500"/>
      <c r="L55" s="500"/>
      <c r="M55" s="500"/>
      <c r="N55" s="500"/>
      <c r="O55" s="503"/>
      <c r="P55" s="506"/>
      <c r="Q55" s="509"/>
      <c r="R55" s="545"/>
      <c r="S55" s="552"/>
      <c r="T55" s="558"/>
      <c r="W55" s="195">
        <v>7</v>
      </c>
      <c r="X55" s="213">
        <f t="shared" si="1"/>
        <v>6</v>
      </c>
      <c r="Y55" s="235"/>
      <c r="Z55" s="246"/>
      <c r="AB55" s="266"/>
    </row>
    <row r="56" spans="1:28" ht="18.600000000000001" customHeight="1">
      <c r="A56" s="528"/>
      <c r="B56" s="42" t="str">
        <f t="shared" si="0"/>
        <v/>
      </c>
      <c r="C56" s="483"/>
      <c r="D56" s="530"/>
      <c r="E56" s="530"/>
      <c r="F56" s="530"/>
      <c r="G56" s="530"/>
      <c r="H56" s="490"/>
      <c r="I56" s="494"/>
      <c r="J56" s="497"/>
      <c r="K56" s="500"/>
      <c r="L56" s="500"/>
      <c r="M56" s="500"/>
      <c r="N56" s="500"/>
      <c r="O56" s="503"/>
      <c r="P56" s="506"/>
      <c r="Q56" s="509"/>
      <c r="R56" s="545"/>
      <c r="S56" s="552"/>
      <c r="T56" s="558"/>
      <c r="W56" s="195">
        <v>8</v>
      </c>
      <c r="X56" s="213">
        <f t="shared" si="1"/>
        <v>7</v>
      </c>
      <c r="Y56" s="235"/>
      <c r="Z56" s="246"/>
      <c r="AB56" s="266"/>
    </row>
    <row r="57" spans="1:28" ht="18.600000000000001" customHeight="1">
      <c r="A57" s="528"/>
      <c r="B57" s="42" t="str">
        <f t="shared" si="0"/>
        <v/>
      </c>
      <c r="C57" s="483"/>
      <c r="D57" s="530"/>
      <c r="E57" s="530"/>
      <c r="F57" s="530"/>
      <c r="G57" s="530"/>
      <c r="H57" s="490"/>
      <c r="I57" s="494"/>
      <c r="J57" s="497"/>
      <c r="K57" s="500"/>
      <c r="L57" s="500"/>
      <c r="M57" s="500"/>
      <c r="N57" s="500"/>
      <c r="O57" s="503"/>
      <c r="P57" s="506"/>
      <c r="Q57" s="509"/>
      <c r="R57" s="545"/>
      <c r="S57" s="552"/>
      <c r="T57" s="558"/>
      <c r="W57" s="195">
        <v>9</v>
      </c>
      <c r="X57" s="213">
        <f t="shared" si="1"/>
        <v>1</v>
      </c>
      <c r="Y57" s="235"/>
      <c r="Z57" s="246"/>
      <c r="AB57" s="266"/>
    </row>
    <row r="58" spans="1:28" ht="18.600000000000001" customHeight="1">
      <c r="A58" s="528"/>
      <c r="B58" s="42" t="str">
        <f t="shared" si="0"/>
        <v/>
      </c>
      <c r="C58" s="483"/>
      <c r="D58" s="530"/>
      <c r="E58" s="530"/>
      <c r="F58" s="530"/>
      <c r="G58" s="530"/>
      <c r="H58" s="490"/>
      <c r="I58" s="494"/>
      <c r="J58" s="497"/>
      <c r="K58" s="500"/>
      <c r="L58" s="500"/>
      <c r="M58" s="500"/>
      <c r="N58" s="500"/>
      <c r="O58" s="503"/>
      <c r="P58" s="506"/>
      <c r="Q58" s="509"/>
      <c r="R58" s="545"/>
      <c r="S58" s="552"/>
      <c r="T58" s="558"/>
      <c r="W58" s="195">
        <v>10</v>
      </c>
      <c r="X58" s="213">
        <f t="shared" si="1"/>
        <v>2</v>
      </c>
      <c r="Y58" s="235"/>
      <c r="Z58" s="246"/>
      <c r="AB58" s="266"/>
    </row>
    <row r="59" spans="1:28" ht="18.600000000000001" customHeight="1">
      <c r="A59" s="528"/>
      <c r="B59" s="42" t="str">
        <f t="shared" si="0"/>
        <v/>
      </c>
      <c r="C59" s="483"/>
      <c r="D59" s="530"/>
      <c r="E59" s="530"/>
      <c r="F59" s="530"/>
      <c r="G59" s="530"/>
      <c r="H59" s="490"/>
      <c r="I59" s="494"/>
      <c r="J59" s="497"/>
      <c r="K59" s="500"/>
      <c r="L59" s="500"/>
      <c r="M59" s="500"/>
      <c r="N59" s="500"/>
      <c r="O59" s="503"/>
      <c r="P59" s="506"/>
      <c r="Q59" s="509"/>
      <c r="R59" s="545"/>
      <c r="S59" s="552"/>
      <c r="T59" s="558"/>
      <c r="W59" s="195">
        <v>11</v>
      </c>
      <c r="X59" s="213">
        <f t="shared" si="1"/>
        <v>3</v>
      </c>
      <c r="Y59" s="235"/>
      <c r="Z59" s="246"/>
      <c r="AB59" s="266"/>
    </row>
    <row r="60" spans="1:28" ht="18.600000000000001" customHeight="1">
      <c r="A60" s="528"/>
      <c r="B60" s="42" t="str">
        <f t="shared" si="0"/>
        <v/>
      </c>
      <c r="C60" s="483"/>
      <c r="D60" s="530"/>
      <c r="E60" s="530"/>
      <c r="F60" s="530"/>
      <c r="G60" s="530"/>
      <c r="H60" s="490"/>
      <c r="I60" s="494"/>
      <c r="J60" s="497"/>
      <c r="K60" s="500"/>
      <c r="L60" s="500"/>
      <c r="M60" s="500"/>
      <c r="N60" s="500"/>
      <c r="O60" s="503"/>
      <c r="P60" s="506"/>
      <c r="Q60" s="509"/>
      <c r="R60" s="545"/>
      <c r="S60" s="552"/>
      <c r="T60" s="558"/>
      <c r="W60" s="195">
        <v>12</v>
      </c>
      <c r="X60" s="213">
        <f t="shared" si="1"/>
        <v>4</v>
      </c>
      <c r="Y60" s="235"/>
      <c r="Z60" s="246"/>
      <c r="AB60" s="266"/>
    </row>
    <row r="61" spans="1:28" ht="18.600000000000001" customHeight="1">
      <c r="A61" s="528"/>
      <c r="B61" s="42" t="str">
        <f t="shared" si="0"/>
        <v/>
      </c>
      <c r="C61" s="483"/>
      <c r="D61" s="530"/>
      <c r="E61" s="530"/>
      <c r="F61" s="530"/>
      <c r="G61" s="530"/>
      <c r="H61" s="490"/>
      <c r="I61" s="494"/>
      <c r="J61" s="497"/>
      <c r="K61" s="500"/>
      <c r="L61" s="500"/>
      <c r="M61" s="500"/>
      <c r="N61" s="500"/>
      <c r="O61" s="503"/>
      <c r="P61" s="506"/>
      <c r="Q61" s="509"/>
      <c r="R61" s="545"/>
      <c r="S61" s="552"/>
      <c r="T61" s="558"/>
      <c r="W61" s="195">
        <v>13</v>
      </c>
      <c r="X61" s="213">
        <f t="shared" si="1"/>
        <v>5</v>
      </c>
      <c r="Y61" s="235"/>
      <c r="Z61" s="246"/>
      <c r="AB61" s="266"/>
    </row>
    <row r="62" spans="1:28" ht="18.600000000000001" customHeight="1">
      <c r="A62" s="528"/>
      <c r="B62" s="42" t="str">
        <f t="shared" si="0"/>
        <v/>
      </c>
      <c r="C62" s="483"/>
      <c r="D62" s="530"/>
      <c r="E62" s="530"/>
      <c r="F62" s="530"/>
      <c r="G62" s="530"/>
      <c r="H62" s="490"/>
      <c r="I62" s="494"/>
      <c r="J62" s="497"/>
      <c r="K62" s="500"/>
      <c r="L62" s="500"/>
      <c r="M62" s="500"/>
      <c r="N62" s="500"/>
      <c r="O62" s="503"/>
      <c r="P62" s="506"/>
      <c r="Q62" s="509"/>
      <c r="R62" s="545"/>
      <c r="S62" s="552"/>
      <c r="T62" s="558"/>
      <c r="W62" s="195">
        <v>14</v>
      </c>
      <c r="X62" s="213">
        <f t="shared" si="1"/>
        <v>6</v>
      </c>
      <c r="Y62" s="235"/>
      <c r="Z62" s="246"/>
      <c r="AB62" s="266"/>
    </row>
    <row r="63" spans="1:28" ht="18.600000000000001" customHeight="1">
      <c r="A63" s="528"/>
      <c r="B63" s="42" t="str">
        <f t="shared" si="0"/>
        <v/>
      </c>
      <c r="C63" s="483"/>
      <c r="D63" s="486"/>
      <c r="E63" s="486"/>
      <c r="F63" s="486"/>
      <c r="G63" s="486"/>
      <c r="H63" s="490"/>
      <c r="I63" s="494"/>
      <c r="J63" s="497"/>
      <c r="K63" s="500"/>
      <c r="L63" s="500"/>
      <c r="M63" s="500"/>
      <c r="N63" s="500"/>
      <c r="O63" s="503"/>
      <c r="P63" s="506"/>
      <c r="Q63" s="509"/>
      <c r="R63" s="545"/>
      <c r="S63" s="552"/>
      <c r="T63" s="558"/>
      <c r="W63" s="195">
        <v>15</v>
      </c>
      <c r="X63" s="213">
        <f t="shared" si="1"/>
        <v>7</v>
      </c>
      <c r="Y63" s="235"/>
      <c r="Z63" s="246"/>
      <c r="AB63" s="266"/>
    </row>
    <row r="64" spans="1:28" ht="18.600000000000001" customHeight="1">
      <c r="A64" s="528"/>
      <c r="B64" s="42" t="str">
        <f t="shared" si="0"/>
        <v/>
      </c>
      <c r="C64" s="483"/>
      <c r="D64" s="486"/>
      <c r="E64" s="486"/>
      <c r="F64" s="486"/>
      <c r="G64" s="486"/>
      <c r="H64" s="490"/>
      <c r="I64" s="494"/>
      <c r="J64" s="497"/>
      <c r="K64" s="500"/>
      <c r="L64" s="500"/>
      <c r="M64" s="500"/>
      <c r="N64" s="500"/>
      <c r="O64" s="503"/>
      <c r="P64" s="506"/>
      <c r="Q64" s="509"/>
      <c r="R64" s="545"/>
      <c r="S64" s="552"/>
      <c r="T64" s="558"/>
      <c r="W64" s="195">
        <v>16</v>
      </c>
      <c r="X64" s="213">
        <f t="shared" si="1"/>
        <v>1</v>
      </c>
      <c r="Y64" s="235"/>
      <c r="Z64" s="246"/>
      <c r="AB64" s="266"/>
    </row>
    <row r="65" spans="1:28" ht="18.600000000000001" customHeight="1">
      <c r="A65" s="528"/>
      <c r="B65" s="42" t="str">
        <f t="shared" si="0"/>
        <v/>
      </c>
      <c r="C65" s="483"/>
      <c r="D65" s="486"/>
      <c r="E65" s="486"/>
      <c r="F65" s="486"/>
      <c r="G65" s="486"/>
      <c r="H65" s="490"/>
      <c r="I65" s="494"/>
      <c r="J65" s="497"/>
      <c r="K65" s="500"/>
      <c r="L65" s="500"/>
      <c r="M65" s="500"/>
      <c r="N65" s="500"/>
      <c r="O65" s="503"/>
      <c r="P65" s="506"/>
      <c r="Q65" s="509"/>
      <c r="R65" s="545"/>
      <c r="S65" s="552"/>
      <c r="T65" s="558"/>
      <c r="W65" s="195">
        <v>17</v>
      </c>
      <c r="X65" s="213">
        <f t="shared" si="1"/>
        <v>2</v>
      </c>
      <c r="Y65" s="235"/>
      <c r="Z65" s="246"/>
      <c r="AB65" s="266"/>
    </row>
    <row r="66" spans="1:28" ht="18.600000000000001" customHeight="1">
      <c r="A66" s="528"/>
      <c r="B66" s="42" t="str">
        <f t="shared" si="0"/>
        <v/>
      </c>
      <c r="C66" s="483"/>
      <c r="D66" s="486"/>
      <c r="E66" s="486"/>
      <c r="F66" s="486"/>
      <c r="G66" s="486"/>
      <c r="H66" s="490"/>
      <c r="I66" s="494"/>
      <c r="J66" s="497"/>
      <c r="K66" s="500"/>
      <c r="L66" s="500"/>
      <c r="M66" s="500"/>
      <c r="N66" s="500"/>
      <c r="O66" s="503"/>
      <c r="P66" s="506"/>
      <c r="Q66" s="509"/>
      <c r="R66" s="545"/>
      <c r="S66" s="552"/>
      <c r="T66" s="558"/>
      <c r="W66" s="195">
        <v>18</v>
      </c>
      <c r="X66" s="213">
        <f t="shared" si="1"/>
        <v>3</v>
      </c>
      <c r="Y66" s="235"/>
      <c r="Z66" s="246"/>
      <c r="AB66" s="266"/>
    </row>
    <row r="67" spans="1:28" ht="18.600000000000001" customHeight="1">
      <c r="A67" s="528"/>
      <c r="B67" s="42" t="str">
        <f t="shared" si="0"/>
        <v/>
      </c>
      <c r="C67" s="483"/>
      <c r="D67" s="486"/>
      <c r="E67" s="486"/>
      <c r="F67" s="486"/>
      <c r="G67" s="486"/>
      <c r="H67" s="490"/>
      <c r="I67" s="494"/>
      <c r="J67" s="497"/>
      <c r="K67" s="500"/>
      <c r="L67" s="500"/>
      <c r="M67" s="500"/>
      <c r="N67" s="500"/>
      <c r="O67" s="503"/>
      <c r="P67" s="506"/>
      <c r="Q67" s="509"/>
      <c r="R67" s="545"/>
      <c r="S67" s="552"/>
      <c r="T67" s="558"/>
      <c r="W67" s="195">
        <v>19</v>
      </c>
      <c r="X67" s="213">
        <f t="shared" si="1"/>
        <v>4</v>
      </c>
      <c r="Y67" s="235"/>
      <c r="Z67" s="246"/>
      <c r="AB67" s="266"/>
    </row>
    <row r="68" spans="1:28" ht="18.600000000000001" customHeight="1">
      <c r="A68" s="528"/>
      <c r="B68" s="42" t="str">
        <f t="shared" si="0"/>
        <v/>
      </c>
      <c r="C68" s="483"/>
      <c r="D68" s="486"/>
      <c r="E68" s="486"/>
      <c r="F68" s="486"/>
      <c r="G68" s="486"/>
      <c r="H68" s="490"/>
      <c r="I68" s="494"/>
      <c r="J68" s="497"/>
      <c r="K68" s="500"/>
      <c r="L68" s="500"/>
      <c r="M68" s="500"/>
      <c r="N68" s="500"/>
      <c r="O68" s="503"/>
      <c r="P68" s="506"/>
      <c r="Q68" s="509"/>
      <c r="R68" s="545"/>
      <c r="S68" s="552"/>
      <c r="T68" s="558"/>
      <c r="W68" s="195">
        <v>20</v>
      </c>
      <c r="X68" s="213">
        <f t="shared" si="1"/>
        <v>5</v>
      </c>
      <c r="Y68" s="235"/>
      <c r="Z68" s="246"/>
      <c r="AB68" s="266"/>
    </row>
    <row r="69" spans="1:28" ht="18.600000000000001" customHeight="1">
      <c r="A69" s="528"/>
      <c r="B69" s="42" t="str">
        <f t="shared" si="0"/>
        <v/>
      </c>
      <c r="C69" s="483"/>
      <c r="D69" s="486"/>
      <c r="E69" s="486"/>
      <c r="F69" s="486"/>
      <c r="G69" s="486"/>
      <c r="H69" s="490"/>
      <c r="I69" s="494"/>
      <c r="J69" s="497"/>
      <c r="K69" s="500"/>
      <c r="L69" s="500"/>
      <c r="M69" s="500"/>
      <c r="N69" s="500"/>
      <c r="O69" s="503"/>
      <c r="P69" s="506"/>
      <c r="Q69" s="509"/>
      <c r="R69" s="545"/>
      <c r="S69" s="552"/>
      <c r="T69" s="558"/>
      <c r="W69" s="195">
        <v>21</v>
      </c>
      <c r="X69" s="213">
        <f t="shared" si="1"/>
        <v>6</v>
      </c>
      <c r="Y69" s="235"/>
      <c r="Z69" s="246"/>
      <c r="AB69" s="266"/>
    </row>
    <row r="70" spans="1:28" ht="18.600000000000001" customHeight="1">
      <c r="A70" s="528"/>
      <c r="B70" s="42" t="str">
        <f t="shared" si="0"/>
        <v/>
      </c>
      <c r="C70" s="483"/>
      <c r="D70" s="486"/>
      <c r="E70" s="486"/>
      <c r="F70" s="486"/>
      <c r="G70" s="486"/>
      <c r="H70" s="490"/>
      <c r="I70" s="494"/>
      <c r="J70" s="497"/>
      <c r="K70" s="500"/>
      <c r="L70" s="500"/>
      <c r="M70" s="500"/>
      <c r="N70" s="500"/>
      <c r="O70" s="503"/>
      <c r="P70" s="506"/>
      <c r="Q70" s="509"/>
      <c r="R70" s="545"/>
      <c r="S70" s="552"/>
      <c r="T70" s="558"/>
      <c r="W70" s="195">
        <v>22</v>
      </c>
      <c r="X70" s="213">
        <f t="shared" si="1"/>
        <v>7</v>
      </c>
      <c r="Y70" s="235"/>
      <c r="Z70" s="246"/>
      <c r="AB70" s="266"/>
    </row>
    <row r="71" spans="1:28" ht="18.600000000000001" customHeight="1">
      <c r="A71" s="528"/>
      <c r="B71" s="42" t="str">
        <f t="shared" si="0"/>
        <v/>
      </c>
      <c r="C71" s="483"/>
      <c r="D71" s="530"/>
      <c r="E71" s="530"/>
      <c r="F71" s="530"/>
      <c r="G71" s="530"/>
      <c r="H71" s="490"/>
      <c r="I71" s="494"/>
      <c r="J71" s="497"/>
      <c r="K71" s="500"/>
      <c r="L71" s="500"/>
      <c r="M71" s="500"/>
      <c r="N71" s="500"/>
      <c r="O71" s="503"/>
      <c r="P71" s="506"/>
      <c r="Q71" s="509"/>
      <c r="R71" s="545"/>
      <c r="S71" s="552"/>
      <c r="T71" s="558"/>
      <c r="W71" s="195">
        <v>23</v>
      </c>
      <c r="X71" s="213">
        <f t="shared" si="1"/>
        <v>1</v>
      </c>
      <c r="Y71" s="235"/>
      <c r="Z71" s="246"/>
      <c r="AB71" s="266"/>
    </row>
    <row r="72" spans="1:28" ht="18.600000000000001" customHeight="1">
      <c r="A72" s="528"/>
      <c r="B72" s="42" t="str">
        <f t="shared" si="0"/>
        <v/>
      </c>
      <c r="C72" s="483"/>
      <c r="D72" s="530"/>
      <c r="E72" s="530"/>
      <c r="F72" s="530"/>
      <c r="G72" s="530"/>
      <c r="H72" s="490"/>
      <c r="I72" s="494"/>
      <c r="J72" s="497"/>
      <c r="K72" s="500"/>
      <c r="L72" s="500"/>
      <c r="M72" s="500"/>
      <c r="N72" s="500"/>
      <c r="O72" s="503"/>
      <c r="P72" s="506"/>
      <c r="Q72" s="509"/>
      <c r="R72" s="545"/>
      <c r="S72" s="552"/>
      <c r="T72" s="558"/>
      <c r="W72" s="195">
        <v>24</v>
      </c>
      <c r="X72" s="213">
        <f t="shared" si="1"/>
        <v>2</v>
      </c>
      <c r="Y72" s="235"/>
      <c r="Z72" s="246"/>
      <c r="AB72" s="266"/>
    </row>
    <row r="73" spans="1:28" ht="18.600000000000001" customHeight="1">
      <c r="A73" s="528"/>
      <c r="B73" s="42" t="str">
        <f t="shared" ref="B73:B83" si="2">IF(A73&lt;&gt;"",WEEKDAY($A$1&amp;"/"&amp;$E$1&amp;"/"&amp;A73),"")</f>
        <v/>
      </c>
      <c r="C73" s="483"/>
      <c r="D73" s="530"/>
      <c r="E73" s="530"/>
      <c r="F73" s="530"/>
      <c r="G73" s="530"/>
      <c r="H73" s="490"/>
      <c r="I73" s="494"/>
      <c r="J73" s="497"/>
      <c r="K73" s="500"/>
      <c r="L73" s="500"/>
      <c r="M73" s="500"/>
      <c r="N73" s="500"/>
      <c r="O73" s="503"/>
      <c r="P73" s="506"/>
      <c r="Q73" s="509"/>
      <c r="R73" s="545"/>
      <c r="S73" s="552"/>
      <c r="T73" s="558"/>
      <c r="W73" s="195">
        <v>25</v>
      </c>
      <c r="X73" s="213">
        <f t="shared" si="1"/>
        <v>3</v>
      </c>
      <c r="Y73" s="235"/>
      <c r="Z73" s="246"/>
      <c r="AB73" s="266"/>
    </row>
    <row r="74" spans="1:28" ht="18.600000000000001" customHeight="1">
      <c r="A74" s="528"/>
      <c r="B74" s="42" t="str">
        <f t="shared" si="2"/>
        <v/>
      </c>
      <c r="C74" s="483"/>
      <c r="D74" s="530"/>
      <c r="E74" s="530"/>
      <c r="F74" s="530"/>
      <c r="G74" s="530"/>
      <c r="H74" s="490"/>
      <c r="I74" s="494"/>
      <c r="J74" s="497"/>
      <c r="K74" s="500"/>
      <c r="L74" s="500"/>
      <c r="M74" s="500"/>
      <c r="N74" s="500"/>
      <c r="O74" s="503"/>
      <c r="P74" s="506"/>
      <c r="Q74" s="509"/>
      <c r="R74" s="545"/>
      <c r="S74" s="552"/>
      <c r="T74" s="558"/>
      <c r="W74" s="195">
        <v>26</v>
      </c>
      <c r="X74" s="213">
        <f t="shared" si="1"/>
        <v>4</v>
      </c>
      <c r="Y74" s="235"/>
      <c r="Z74" s="246"/>
      <c r="AB74" s="266"/>
    </row>
    <row r="75" spans="1:28" ht="18.600000000000001" customHeight="1">
      <c r="A75" s="528"/>
      <c r="B75" s="42" t="str">
        <f t="shared" si="2"/>
        <v/>
      </c>
      <c r="C75" s="483"/>
      <c r="D75" s="530"/>
      <c r="E75" s="530"/>
      <c r="F75" s="530"/>
      <c r="G75" s="530"/>
      <c r="H75" s="490"/>
      <c r="I75" s="494"/>
      <c r="J75" s="497"/>
      <c r="K75" s="500"/>
      <c r="L75" s="500"/>
      <c r="M75" s="500"/>
      <c r="N75" s="500"/>
      <c r="O75" s="503"/>
      <c r="P75" s="506"/>
      <c r="Q75" s="509"/>
      <c r="R75" s="545"/>
      <c r="S75" s="552"/>
      <c r="T75" s="558"/>
      <c r="W75" s="195">
        <v>27</v>
      </c>
      <c r="X75" s="213">
        <f t="shared" si="1"/>
        <v>5</v>
      </c>
      <c r="Y75" s="235"/>
      <c r="Z75" s="246"/>
      <c r="AB75" s="266"/>
    </row>
    <row r="76" spans="1:28" ht="18.600000000000001" customHeight="1">
      <c r="A76" s="528"/>
      <c r="B76" s="42" t="str">
        <f t="shared" si="2"/>
        <v/>
      </c>
      <c r="C76" s="483"/>
      <c r="D76" s="530"/>
      <c r="E76" s="530"/>
      <c r="F76" s="530"/>
      <c r="G76" s="530"/>
      <c r="H76" s="490"/>
      <c r="I76" s="494"/>
      <c r="J76" s="497"/>
      <c r="K76" s="500"/>
      <c r="L76" s="500"/>
      <c r="M76" s="500"/>
      <c r="N76" s="500"/>
      <c r="O76" s="503"/>
      <c r="P76" s="506"/>
      <c r="Q76" s="509"/>
      <c r="R76" s="545"/>
      <c r="S76" s="552"/>
      <c r="T76" s="558"/>
      <c r="W76" s="195">
        <v>28</v>
      </c>
      <c r="X76" s="213">
        <f t="shared" si="1"/>
        <v>6</v>
      </c>
      <c r="Y76" s="235"/>
      <c r="Z76" s="246"/>
      <c r="AB76" s="266"/>
    </row>
    <row r="77" spans="1:28" ht="18.600000000000001" customHeight="1">
      <c r="A77" s="528"/>
      <c r="B77" s="42" t="str">
        <f t="shared" si="2"/>
        <v/>
      </c>
      <c r="C77" s="483"/>
      <c r="D77" s="530"/>
      <c r="E77" s="530"/>
      <c r="F77" s="530"/>
      <c r="G77" s="530"/>
      <c r="H77" s="490"/>
      <c r="I77" s="494"/>
      <c r="J77" s="497"/>
      <c r="K77" s="500"/>
      <c r="L77" s="500"/>
      <c r="M77" s="500"/>
      <c r="N77" s="500"/>
      <c r="O77" s="503"/>
      <c r="P77" s="506"/>
      <c r="Q77" s="509"/>
      <c r="R77" s="545"/>
      <c r="S77" s="552"/>
      <c r="T77" s="558"/>
      <c r="W77" s="195">
        <v>29</v>
      </c>
      <c r="X77" s="213">
        <f t="shared" si="1"/>
        <v>7</v>
      </c>
      <c r="Y77" s="235"/>
      <c r="Z77" s="246"/>
      <c r="AB77" s="266"/>
    </row>
    <row r="78" spans="1:28" ht="18.600000000000001" customHeight="1">
      <c r="A78" s="528"/>
      <c r="B78" s="42" t="str">
        <f t="shared" si="2"/>
        <v/>
      </c>
      <c r="C78" s="483"/>
      <c r="D78" s="530"/>
      <c r="E78" s="530"/>
      <c r="F78" s="530"/>
      <c r="G78" s="530"/>
      <c r="H78" s="490"/>
      <c r="I78" s="494"/>
      <c r="J78" s="497"/>
      <c r="K78" s="500"/>
      <c r="L78" s="500"/>
      <c r="M78" s="500"/>
      <c r="N78" s="500"/>
      <c r="O78" s="503"/>
      <c r="P78" s="506"/>
      <c r="Q78" s="509"/>
      <c r="R78" s="545"/>
      <c r="S78" s="552"/>
      <c r="T78" s="558"/>
      <c r="W78" s="195">
        <v>30</v>
      </c>
      <c r="X78" s="213">
        <f t="shared" si="1"/>
        <v>1</v>
      </c>
      <c r="Y78" s="235"/>
      <c r="Z78" s="246"/>
      <c r="AB78" s="266"/>
    </row>
    <row r="79" spans="1:28" ht="18.600000000000001" customHeight="1">
      <c r="A79" s="528"/>
      <c r="B79" s="42" t="str">
        <f t="shared" si="2"/>
        <v/>
      </c>
      <c r="C79" s="483"/>
      <c r="D79" s="530"/>
      <c r="E79" s="530"/>
      <c r="F79" s="530"/>
      <c r="G79" s="530"/>
      <c r="H79" s="490"/>
      <c r="I79" s="494"/>
      <c r="J79" s="497"/>
      <c r="K79" s="500"/>
      <c r="L79" s="500"/>
      <c r="M79" s="500"/>
      <c r="N79" s="500"/>
      <c r="O79" s="503"/>
      <c r="P79" s="506"/>
      <c r="Q79" s="509"/>
      <c r="R79" s="545"/>
      <c r="S79" s="552"/>
      <c r="T79" s="558"/>
      <c r="W79" s="538"/>
      <c r="X79" s="539"/>
      <c r="Y79" s="235"/>
      <c r="Z79" s="246"/>
      <c r="AB79" s="266"/>
    </row>
    <row r="80" spans="1:28" ht="18.600000000000001" customHeight="1">
      <c r="A80" s="528"/>
      <c r="B80" s="42" t="str">
        <f t="shared" si="2"/>
        <v/>
      </c>
      <c r="C80" s="483"/>
      <c r="D80" s="530"/>
      <c r="E80" s="530"/>
      <c r="F80" s="530"/>
      <c r="G80" s="530"/>
      <c r="H80" s="490"/>
      <c r="I80" s="494"/>
      <c r="J80" s="497"/>
      <c r="K80" s="500"/>
      <c r="L80" s="500"/>
      <c r="M80" s="500"/>
      <c r="N80" s="500"/>
      <c r="O80" s="503"/>
      <c r="P80" s="506"/>
      <c r="Q80" s="509"/>
      <c r="R80" s="545"/>
      <c r="S80" s="552"/>
      <c r="T80" s="558"/>
      <c r="W80" s="193"/>
      <c r="X80" s="193"/>
      <c r="Y80" s="235"/>
      <c r="Z80" s="246"/>
      <c r="AB80" s="266"/>
    </row>
    <row r="81" spans="1:28" ht="18.600000000000001" customHeight="1">
      <c r="A81" s="528"/>
      <c r="B81" s="42" t="str">
        <f t="shared" si="2"/>
        <v/>
      </c>
      <c r="C81" s="483"/>
      <c r="D81" s="530"/>
      <c r="E81" s="530"/>
      <c r="F81" s="530"/>
      <c r="G81" s="530"/>
      <c r="H81" s="490"/>
      <c r="I81" s="494"/>
      <c r="J81" s="497"/>
      <c r="K81" s="500"/>
      <c r="L81" s="500"/>
      <c r="M81" s="500"/>
      <c r="N81" s="500"/>
      <c r="O81" s="503"/>
      <c r="P81" s="506"/>
      <c r="Q81" s="509"/>
      <c r="R81" s="545"/>
      <c r="S81" s="552"/>
      <c r="T81" s="558"/>
      <c r="W81" s="193"/>
      <c r="X81" s="193"/>
      <c r="Y81" s="235"/>
      <c r="Z81" s="246"/>
      <c r="AB81" s="266"/>
    </row>
    <row r="82" spans="1:28" ht="18.600000000000001" customHeight="1">
      <c r="A82" s="528"/>
      <c r="B82" s="42" t="str">
        <f t="shared" si="2"/>
        <v/>
      </c>
      <c r="C82" s="483"/>
      <c r="D82" s="486"/>
      <c r="E82" s="486"/>
      <c r="F82" s="486"/>
      <c r="G82" s="486"/>
      <c r="H82" s="490"/>
      <c r="I82" s="494"/>
      <c r="J82" s="497"/>
      <c r="K82" s="500"/>
      <c r="L82" s="500"/>
      <c r="M82" s="500"/>
      <c r="N82" s="500"/>
      <c r="O82" s="503"/>
      <c r="P82" s="506"/>
      <c r="Q82" s="509"/>
      <c r="R82" s="545"/>
      <c r="S82" s="552"/>
      <c r="T82" s="558"/>
      <c r="W82" s="193"/>
      <c r="X82" s="193"/>
      <c r="Y82" s="235"/>
      <c r="Z82" s="246"/>
      <c r="AB82" s="266"/>
    </row>
    <row r="83" spans="1:28" ht="18.600000000000001" customHeight="1">
      <c r="A83" s="529"/>
      <c r="B83" s="43" t="str">
        <f t="shared" si="2"/>
        <v/>
      </c>
      <c r="C83" s="484"/>
      <c r="D83" s="531"/>
      <c r="E83" s="531"/>
      <c r="F83" s="531"/>
      <c r="G83" s="531"/>
      <c r="H83" s="492"/>
      <c r="I83" s="496"/>
      <c r="J83" s="499"/>
      <c r="K83" s="502"/>
      <c r="L83" s="502"/>
      <c r="M83" s="502"/>
      <c r="N83" s="502"/>
      <c r="O83" s="504"/>
      <c r="P83" s="507"/>
      <c r="Q83" s="510"/>
      <c r="R83" s="546"/>
      <c r="S83" s="553"/>
      <c r="T83" s="559"/>
      <c r="W83" s="193"/>
      <c r="X83" s="193"/>
      <c r="Y83" s="235"/>
      <c r="Z83" s="246"/>
      <c r="AB83" s="266"/>
    </row>
    <row r="84" spans="1:28" ht="18.600000000000001" customHeight="1">
      <c r="A84" s="34" t="s">
        <v>105</v>
      </c>
      <c r="B84" s="44"/>
      <c r="C84" s="44"/>
      <c r="D84" s="44"/>
      <c r="E84" s="44"/>
      <c r="F84" s="44"/>
      <c r="G84" s="70"/>
      <c r="H84" s="83">
        <f>COUNTA(H9:H83)</f>
        <v>0</v>
      </c>
      <c r="I84" s="95">
        <f>COUNTA(I9:I83)</f>
        <v>0</v>
      </c>
      <c r="J84" s="104">
        <f t="shared" ref="J84:S84" si="3">SUM(J9:J83)</f>
        <v>0</v>
      </c>
      <c r="K84" s="83">
        <f t="shared" si="3"/>
        <v>0</v>
      </c>
      <c r="L84" s="83">
        <f t="shared" si="3"/>
        <v>0</v>
      </c>
      <c r="M84" s="83">
        <f t="shared" si="3"/>
        <v>0</v>
      </c>
      <c r="N84" s="83">
        <f t="shared" si="3"/>
        <v>0</v>
      </c>
      <c r="O84" s="83">
        <f t="shared" si="3"/>
        <v>0</v>
      </c>
      <c r="P84" s="83">
        <f t="shared" si="3"/>
        <v>0</v>
      </c>
      <c r="Q84" s="83">
        <f t="shared" si="3"/>
        <v>0</v>
      </c>
      <c r="R84" s="83">
        <f t="shared" si="3"/>
        <v>0</v>
      </c>
      <c r="S84" s="83">
        <f t="shared" si="3"/>
        <v>0</v>
      </c>
      <c r="T84" s="104">
        <f>COUNTA(T9:T83)</f>
        <v>0</v>
      </c>
      <c r="W84" s="193"/>
      <c r="X84" s="193"/>
      <c r="Y84" s="235"/>
      <c r="Z84" s="246"/>
      <c r="AB84" s="266"/>
    </row>
    <row r="85" spans="1:28" ht="18.600000000000001" customHeight="1">
      <c r="A85" s="3"/>
      <c r="B85" s="45"/>
      <c r="C85" s="56"/>
      <c r="D85" s="45"/>
      <c r="E85" s="56"/>
      <c r="F85" s="45"/>
      <c r="G85" s="71"/>
      <c r="H85" s="84" t="str">
        <f>IF(H84=I84,"","※↑「内容」↑「分野」の件数が一致するように入力してください。")</f>
        <v/>
      </c>
      <c r="T85" s="165" t="str">
        <f>IF(T84&gt;30,"↑","")</f>
        <v/>
      </c>
      <c r="W85" s="193"/>
      <c r="X85" s="193"/>
      <c r="Y85" s="235"/>
      <c r="Z85" s="246"/>
      <c r="AB85" s="266"/>
    </row>
    <row r="86" spans="1:28" ht="18.600000000000001" customHeight="1">
      <c r="A86" s="25" t="str">
        <f>IF(B119&lt;&gt;T84,"報告日数（A列）と活動日数（T列）が一致していません。活動日数（T列）は一日に一つだけ【〇】を入力してください。","")</f>
        <v/>
      </c>
      <c r="T86" s="165" t="str">
        <f>IF(T84&gt;30,"活動日数が今月の日数を越えないように訂正してください。","")</f>
        <v/>
      </c>
      <c r="W86" s="193"/>
      <c r="X86" s="193"/>
      <c r="Y86" s="235"/>
      <c r="Z86" s="246"/>
      <c r="AB86" s="266"/>
    </row>
    <row r="87" spans="1:28" ht="18.600000000000001" customHeight="1">
      <c r="W87" s="193"/>
      <c r="X87" s="193"/>
      <c r="Y87" s="235"/>
      <c r="Z87" s="246"/>
      <c r="AB87" s="266"/>
    </row>
    <row r="88" spans="1:28">
      <c r="A88" s="35">
        <f>COUNTIF($A$9:$A$83,1)</f>
        <v>0</v>
      </c>
      <c r="B88" s="35">
        <f t="shared" ref="B88:B118" si="4">COUNTIF(A88,"&gt;=1")</f>
        <v>0</v>
      </c>
    </row>
    <row r="89" spans="1:28">
      <c r="A89" s="35">
        <f>COUNTIF($A$9:$A$83,2)</f>
        <v>0</v>
      </c>
      <c r="B89" s="35">
        <f t="shared" si="4"/>
        <v>0</v>
      </c>
    </row>
    <row r="90" spans="1:28">
      <c r="A90" s="35">
        <f>COUNTIF($A$9:$A$83,3)</f>
        <v>0</v>
      </c>
      <c r="B90" s="35">
        <f t="shared" si="4"/>
        <v>0</v>
      </c>
    </row>
    <row r="91" spans="1:28">
      <c r="A91" s="35">
        <f>COUNTIF($A$9:$A$83,4)</f>
        <v>0</v>
      </c>
      <c r="B91" s="35">
        <f t="shared" si="4"/>
        <v>0</v>
      </c>
    </row>
    <row r="92" spans="1:28">
      <c r="A92" s="35">
        <f>COUNTIF($A$9:$A$83,5)</f>
        <v>0</v>
      </c>
      <c r="B92" s="35">
        <f t="shared" si="4"/>
        <v>0</v>
      </c>
    </row>
    <row r="93" spans="1:28">
      <c r="A93" s="35">
        <f>COUNTIF($A$9:$A$83,6)</f>
        <v>0</v>
      </c>
      <c r="B93" s="35">
        <f t="shared" si="4"/>
        <v>0</v>
      </c>
    </row>
    <row r="94" spans="1:28">
      <c r="A94" s="35">
        <f>COUNTIF($A$9:$A$83,7)</f>
        <v>0</v>
      </c>
      <c r="B94" s="35">
        <f t="shared" si="4"/>
        <v>0</v>
      </c>
    </row>
    <row r="95" spans="1:28">
      <c r="A95" s="35">
        <f>COUNTIF($A$9:$A$83,8)</f>
        <v>0</v>
      </c>
      <c r="B95" s="35">
        <f t="shared" si="4"/>
        <v>0</v>
      </c>
    </row>
    <row r="96" spans="1:28">
      <c r="A96" s="35">
        <f>COUNTIF($A$9:$A$83,9)</f>
        <v>0</v>
      </c>
      <c r="B96" s="35">
        <f t="shared" si="4"/>
        <v>0</v>
      </c>
    </row>
    <row r="97" spans="1:2">
      <c r="A97" s="35">
        <f>COUNTIF($A$9:$A$83,10)</f>
        <v>0</v>
      </c>
      <c r="B97" s="35">
        <f t="shared" si="4"/>
        <v>0</v>
      </c>
    </row>
    <row r="98" spans="1:2">
      <c r="A98" s="35">
        <f>COUNTIF($A$9:$A$83,11)</f>
        <v>0</v>
      </c>
      <c r="B98" s="35">
        <f t="shared" si="4"/>
        <v>0</v>
      </c>
    </row>
    <row r="99" spans="1:2">
      <c r="A99" s="35">
        <f>COUNTIF($A$9:$A$83,12)</f>
        <v>0</v>
      </c>
      <c r="B99" s="35">
        <f t="shared" si="4"/>
        <v>0</v>
      </c>
    </row>
    <row r="100" spans="1:2">
      <c r="A100" s="35">
        <f>COUNTIF($A$9:$A$83,13)</f>
        <v>0</v>
      </c>
      <c r="B100" s="35">
        <f t="shared" si="4"/>
        <v>0</v>
      </c>
    </row>
    <row r="101" spans="1:2">
      <c r="A101" s="35">
        <f>COUNTIF($A$9:$A$83,14)</f>
        <v>0</v>
      </c>
      <c r="B101" s="35">
        <f t="shared" si="4"/>
        <v>0</v>
      </c>
    </row>
    <row r="102" spans="1:2">
      <c r="A102" s="35">
        <f>COUNTIF($A$9:$A$83,15)</f>
        <v>0</v>
      </c>
      <c r="B102" s="35">
        <f t="shared" si="4"/>
        <v>0</v>
      </c>
    </row>
    <row r="103" spans="1:2">
      <c r="A103" s="35">
        <f>COUNTIF($A$9:$A$83,16)</f>
        <v>0</v>
      </c>
      <c r="B103" s="35">
        <f t="shared" si="4"/>
        <v>0</v>
      </c>
    </row>
    <row r="104" spans="1:2">
      <c r="A104" s="35">
        <f>COUNTIF($A$9:$A$83,17)</f>
        <v>0</v>
      </c>
      <c r="B104" s="35">
        <f t="shared" si="4"/>
        <v>0</v>
      </c>
    </row>
    <row r="105" spans="1:2">
      <c r="A105" s="35">
        <f>COUNTIF($A$9:$A$83,18)</f>
        <v>0</v>
      </c>
      <c r="B105" s="35">
        <f t="shared" si="4"/>
        <v>0</v>
      </c>
    </row>
    <row r="106" spans="1:2">
      <c r="A106" s="35">
        <f>COUNTIF($A$9:$A$83,19)</f>
        <v>0</v>
      </c>
      <c r="B106" s="35">
        <f t="shared" si="4"/>
        <v>0</v>
      </c>
    </row>
    <row r="107" spans="1:2">
      <c r="A107" s="35">
        <f>COUNTIF($A$9:$A$83,20)</f>
        <v>0</v>
      </c>
      <c r="B107" s="35">
        <f t="shared" si="4"/>
        <v>0</v>
      </c>
    </row>
    <row r="108" spans="1:2">
      <c r="A108" s="35">
        <f>COUNTIF($A$9:$A$83,21)</f>
        <v>0</v>
      </c>
      <c r="B108" s="35">
        <f t="shared" si="4"/>
        <v>0</v>
      </c>
    </row>
    <row r="109" spans="1:2">
      <c r="A109" s="35">
        <f>COUNTIF($A$9:$A$83,22)</f>
        <v>0</v>
      </c>
      <c r="B109" s="35">
        <f t="shared" si="4"/>
        <v>0</v>
      </c>
    </row>
    <row r="110" spans="1:2">
      <c r="A110" s="35">
        <f>COUNTIF($A$9:$A$83,23)</f>
        <v>0</v>
      </c>
      <c r="B110" s="35">
        <f t="shared" si="4"/>
        <v>0</v>
      </c>
    </row>
    <row r="111" spans="1:2">
      <c r="A111" s="35">
        <f>COUNTIF($A$9:$A$83,24)</f>
        <v>0</v>
      </c>
      <c r="B111" s="35">
        <f t="shared" si="4"/>
        <v>0</v>
      </c>
    </row>
    <row r="112" spans="1:2">
      <c r="A112" s="35">
        <f>COUNTIF($A$9:$A$83,25)</f>
        <v>0</v>
      </c>
      <c r="B112" s="35">
        <f t="shared" si="4"/>
        <v>0</v>
      </c>
    </row>
    <row r="113" spans="1:2">
      <c r="A113" s="35">
        <f>COUNTIF($A$9:$A$83,26)</f>
        <v>0</v>
      </c>
      <c r="B113" s="35">
        <f t="shared" si="4"/>
        <v>0</v>
      </c>
    </row>
    <row r="114" spans="1:2">
      <c r="A114" s="35">
        <f>COUNTIF($A$9:$A$83,27)</f>
        <v>0</v>
      </c>
      <c r="B114" s="35">
        <f t="shared" si="4"/>
        <v>0</v>
      </c>
    </row>
    <row r="115" spans="1:2">
      <c r="A115" s="35">
        <f>COUNTIF($A$9:$A$83,28)</f>
        <v>0</v>
      </c>
      <c r="B115" s="35">
        <f t="shared" si="4"/>
        <v>0</v>
      </c>
    </row>
    <row r="116" spans="1:2">
      <c r="A116" s="35">
        <f>COUNTIF($A$9:$A$83,29)</f>
        <v>0</v>
      </c>
      <c r="B116" s="35">
        <f t="shared" si="4"/>
        <v>0</v>
      </c>
    </row>
    <row r="117" spans="1:2">
      <c r="A117" s="35">
        <f>COUNTIF($A$9:$A$83,30)</f>
        <v>0</v>
      </c>
      <c r="B117" s="35">
        <f t="shared" si="4"/>
        <v>0</v>
      </c>
    </row>
    <row r="118" spans="1:2">
      <c r="A118" s="35">
        <f>COUNTIF($A$9:$A$83,31)</f>
        <v>0</v>
      </c>
      <c r="B118" s="35">
        <f t="shared" si="4"/>
        <v>0</v>
      </c>
    </row>
    <row r="119" spans="1:2">
      <c r="B119" s="10">
        <f>SUM(B88:B118)</f>
        <v>0</v>
      </c>
    </row>
  </sheetData>
  <sheetProtection algorithmName="SHA-512" hashValue="GH9qmWh/Cq0n1v3EdZIxql+5Sn+Q0SUeXKWdrQ+VmsNKWGvApfKr1S7FvCZj7P0K1I4j9yg1dE6xuY6za28dyg==" saltValue="2cAxT0UuOxWzU0rfRnfCVQ==" spinCount="100000" sheet="1" objects="1" scenarios="1"/>
  <mergeCells count="116">
    <mergeCell ref="A1:C1"/>
    <mergeCell ref="N1:O1"/>
    <mergeCell ref="P1:T1"/>
    <mergeCell ref="N2:O2"/>
    <mergeCell ref="P2:T2"/>
    <mergeCell ref="W2:AB2"/>
    <mergeCell ref="H4:I4"/>
    <mergeCell ref="J4:O4"/>
    <mergeCell ref="P4:Q4"/>
    <mergeCell ref="R4:S4"/>
    <mergeCell ref="X5:AB5"/>
    <mergeCell ref="C9:G9"/>
    <mergeCell ref="V9:W9"/>
    <mergeCell ref="C10:G10"/>
    <mergeCell ref="W10:AB10"/>
    <mergeCell ref="C11:G11"/>
    <mergeCell ref="C12:G12"/>
    <mergeCell ref="C13:G13"/>
    <mergeCell ref="C14:G14"/>
    <mergeCell ref="C15:G15"/>
    <mergeCell ref="C16:G16"/>
    <mergeCell ref="C17:G17"/>
    <mergeCell ref="AD17:AI17"/>
    <mergeCell ref="AJ17:AK17"/>
    <mergeCell ref="AL17:AM17"/>
    <mergeCell ref="C18:G18"/>
    <mergeCell ref="C19:G19"/>
    <mergeCell ref="C20:G20"/>
    <mergeCell ref="C21:G21"/>
    <mergeCell ref="C22:G22"/>
    <mergeCell ref="C23:G23"/>
    <mergeCell ref="C24:G24"/>
    <mergeCell ref="C25:G25"/>
    <mergeCell ref="C26:G26"/>
    <mergeCell ref="C27:G27"/>
    <mergeCell ref="C28:G28"/>
    <mergeCell ref="C29:G29"/>
    <mergeCell ref="C30:G30"/>
    <mergeCell ref="C31:G31"/>
    <mergeCell ref="C32:G32"/>
    <mergeCell ref="W32:AB32"/>
    <mergeCell ref="C33:G33"/>
    <mergeCell ref="C34:G34"/>
    <mergeCell ref="C35:G35"/>
    <mergeCell ref="C36:G36"/>
    <mergeCell ref="C37:G37"/>
    <mergeCell ref="C38:G38"/>
    <mergeCell ref="C39:G39"/>
    <mergeCell ref="C40:G40"/>
    <mergeCell ref="C41:G41"/>
    <mergeCell ref="C42:G42"/>
    <mergeCell ref="C43:G43"/>
    <mergeCell ref="C44:G44"/>
    <mergeCell ref="C45:G45"/>
    <mergeCell ref="C46:G46"/>
    <mergeCell ref="C47:G47"/>
    <mergeCell ref="W47:Y47"/>
    <mergeCell ref="C48:G48"/>
    <mergeCell ref="C49:G49"/>
    <mergeCell ref="C50:G50"/>
    <mergeCell ref="C51:G51"/>
    <mergeCell ref="C52:G52"/>
    <mergeCell ref="C53:G53"/>
    <mergeCell ref="C54:G54"/>
    <mergeCell ref="C55:G55"/>
    <mergeCell ref="C56:G56"/>
    <mergeCell ref="C57:G57"/>
    <mergeCell ref="C58:G58"/>
    <mergeCell ref="C59:G59"/>
    <mergeCell ref="C60:G60"/>
    <mergeCell ref="C61:G61"/>
    <mergeCell ref="C62:G62"/>
    <mergeCell ref="C63:G63"/>
    <mergeCell ref="C64:G64"/>
    <mergeCell ref="C65:G65"/>
    <mergeCell ref="C66:G66"/>
    <mergeCell ref="C67:G67"/>
    <mergeCell ref="C68:G68"/>
    <mergeCell ref="C69:G69"/>
    <mergeCell ref="C70:G70"/>
    <mergeCell ref="C71:G71"/>
    <mergeCell ref="C72:G72"/>
    <mergeCell ref="C73:G73"/>
    <mergeCell ref="C74:G74"/>
    <mergeCell ref="C75:G75"/>
    <mergeCell ref="C76:G76"/>
    <mergeCell ref="C77:G77"/>
    <mergeCell ref="C78:G78"/>
    <mergeCell ref="C79:G79"/>
    <mergeCell ref="C80:G80"/>
    <mergeCell ref="C81:G81"/>
    <mergeCell ref="C82:G82"/>
    <mergeCell ref="C83:G83"/>
    <mergeCell ref="A84:G84"/>
    <mergeCell ref="A4:B8"/>
    <mergeCell ref="C4:G8"/>
    <mergeCell ref="T4:T7"/>
    <mergeCell ref="H5:H7"/>
    <mergeCell ref="I5:I7"/>
    <mergeCell ref="J5:J7"/>
    <mergeCell ref="K5:K7"/>
    <mergeCell ref="L5:L7"/>
    <mergeCell ref="M5:M7"/>
    <mergeCell ref="N5:N7"/>
    <mergeCell ref="O5:O7"/>
    <mergeCell ref="P5:P7"/>
    <mergeCell ref="Q5:Q7"/>
    <mergeCell ref="R5:R7"/>
    <mergeCell ref="S5:S7"/>
    <mergeCell ref="Y6:AB7"/>
    <mergeCell ref="X27:X31"/>
    <mergeCell ref="W33:X38"/>
    <mergeCell ref="W40:X41"/>
    <mergeCell ref="W43:X44"/>
    <mergeCell ref="W12:W31"/>
    <mergeCell ref="X12:X26"/>
  </mergeCells>
  <phoneticPr fontId="1"/>
  <conditionalFormatting sqref="T84">
    <cfRule type="cellIs" dxfId="61" priority="11" stopIfTrue="1" operator="greaterThan">
      <formula>30</formula>
    </cfRule>
  </conditionalFormatting>
  <conditionalFormatting sqref="H84">
    <cfRule type="cellIs" dxfId="60" priority="12" stopIfTrue="1" operator="notEqual">
      <formula>$I$84</formula>
    </cfRule>
  </conditionalFormatting>
  <conditionalFormatting sqref="I84">
    <cfRule type="cellIs" dxfId="59" priority="13" stopIfTrue="1" operator="notEqual">
      <formula>$H$84</formula>
    </cfRule>
  </conditionalFormatting>
  <conditionalFormatting sqref="X49:X79">
    <cfRule type="cellIs" dxfId="58" priority="8" operator="between">
      <formula>2</formula>
      <formula>6</formula>
    </cfRule>
    <cfRule type="cellIs" dxfId="57" priority="9" operator="equal">
      <formula>1</formula>
    </cfRule>
    <cfRule type="cellIs" dxfId="56" priority="10" operator="equal">
      <formula>7</formula>
    </cfRule>
  </conditionalFormatting>
  <conditionalFormatting sqref="B9:B83">
    <cfRule type="cellIs" dxfId="55" priority="5" operator="between">
      <formula>2</formula>
      <formula>6</formula>
    </cfRule>
    <cfRule type="cellIs" dxfId="54" priority="6" operator="equal">
      <formula>1</formula>
    </cfRule>
    <cfRule type="cellIs" dxfId="53" priority="7" operator="equal">
      <formula>7</formula>
    </cfRule>
  </conditionalFormatting>
  <conditionalFormatting sqref="A39:A83">
    <cfRule type="expression" dxfId="52" priority="4">
      <formula>A39&lt;&gt;""</formula>
    </cfRule>
  </conditionalFormatting>
  <conditionalFormatting sqref="C39:T83 H9:T38">
    <cfRule type="expression" dxfId="51" priority="3">
      <formula>C9&lt;&gt;""</formula>
    </cfRule>
  </conditionalFormatting>
  <conditionalFormatting sqref="A9:A38">
    <cfRule type="expression" dxfId="50" priority="2">
      <formula>A9&lt;&gt;""</formula>
    </cfRule>
  </conditionalFormatting>
  <conditionalFormatting sqref="C9:G38">
    <cfRule type="expression" dxfId="49" priority="1">
      <formula>C9&lt;&gt;""</formula>
    </cfRule>
  </conditionalFormatting>
  <dataValidations count="8">
    <dataValidation type="whole" allowBlank="1" showDropDown="0" showInputMessage="1" showErrorMessage="1" errorTitle="入力した値が違います！" error="分野別は１６～１９までの値です。_x000a_それ以外は入力できませんのでご確認ください。" sqref="I85">
      <formula1>16</formula1>
      <formula2>19</formula2>
    </dataValidation>
    <dataValidation type="whole" allowBlank="1" showDropDown="0" showInputMessage="1" showErrorMessage="1" sqref="J85:S85 H84:S84 J9:S83">
      <formula1>1</formula1>
      <formula2>100</formula2>
    </dataValidation>
    <dataValidation type="whole" errorStyle="warning" operator="notEqual" allowBlank="1" showDropDown="0" showInputMessage="1" showErrorMessage="1" errorTitle="合計件数が一致しません！" error="内容別合計（１５）と分野別合計（２０）の値が同じになるように、左の表を入力し直してください。" sqref="AA31">
      <formula1>AA26</formula1>
    </dataValidation>
    <dataValidation type="list" allowBlank="1" showDropDown="0" showInputMessage="1" showErrorMessage="1" sqref="A9:A83">
      <formula1>$W$49:$W$78</formula1>
    </dataValidation>
    <dataValidation type="list" allowBlank="1" showDropDown="0" showInputMessage="1" showErrorMessage="1" errorTitle="入力した値が違います！" error="内容別は１～１４までの値です。_x000a_それ以外は入力できませんのでご確認ください。_x000a_" sqref="H9:H83">
      <formula1>"1,2,3,4,5,6,7,8,9,10,11,12,13,14"</formula1>
    </dataValidation>
    <dataValidation type="list" allowBlank="1" showDropDown="0" showInputMessage="1" showErrorMessage="1" sqref="I9:I83">
      <formula1>"16,17,18,19"</formula1>
    </dataValidation>
    <dataValidation type="list" allowBlank="1" showDropDown="0" showInputMessage="1" showErrorMessage="1" sqref="T9:T83">
      <formula1>"○,,"</formula1>
    </dataValidation>
    <dataValidation allowBlank="1" showDropDown="0" showInputMessage="0" showErrorMessage="1" sqref="H3"/>
  </dataValidations>
  <printOptions horizontalCentered="1"/>
  <pageMargins left="0.27559055118110237" right="0.15748031496062992" top="0.59055118110236227" bottom="0.19685039370078741" header="0.59055118110236227" footer="0.19685039370078741"/>
  <pageSetup paperSize="9" scale="60" fitToWidth="1" fitToHeight="1" orientation="landscape" usePrinterDefaults="1" r:id="rId1"/>
  <headerFooter alignWithMargins="0"/>
  <rowBreaks count="1" manualBreakCount="1">
    <brk id="46"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sheetPr codeName="Sheet13"/>
  <dimension ref="A1:AQ119"/>
  <sheetViews>
    <sheetView showZeros="0" view="pageBreakPreview" zoomScale="85" zoomScaleSheetLayoutView="85" workbookViewId="0">
      <pane xSplit="2" ySplit="8" topLeftCell="C9" activePane="bottomRight" state="frozen"/>
      <selection pane="topRight"/>
      <selection pane="bottomLeft"/>
      <selection pane="bottomRight" activeCell="P2" sqref="P2:T2"/>
    </sheetView>
  </sheetViews>
  <sheetFormatPr defaultColWidth="9" defaultRowHeight="13.5"/>
  <cols>
    <col min="1" max="2" width="3.5" style="10" customWidth="1"/>
    <col min="3" max="3" width="5.625" style="11" customWidth="1"/>
    <col min="4" max="4" width="4.125" style="10" customWidth="1"/>
    <col min="5" max="5" width="6.875" style="11" customWidth="1"/>
    <col min="6" max="6" width="8.125" style="10" bestFit="1" customWidth="1"/>
    <col min="7" max="7" width="60" style="10" customWidth="1"/>
    <col min="8" max="20" width="6.125" style="10" customWidth="1"/>
    <col min="21" max="24" width="3.375" style="12" customWidth="1"/>
    <col min="25" max="25" width="16.625" style="13" customWidth="1"/>
    <col min="26" max="26" width="3.375" style="10" customWidth="1"/>
    <col min="27" max="27" width="3.375" style="11" customWidth="1"/>
    <col min="28" max="28" width="3.375" style="13" customWidth="1"/>
    <col min="29" max="29" width="9" style="10"/>
    <col min="30" max="43" width="4.625" style="10" customWidth="1"/>
    <col min="44" max="16384" width="9" style="10"/>
  </cols>
  <sheetData>
    <row r="1" spans="1:43" ht="21" customHeight="1">
      <c r="A1" s="24">
        <f>'4月'!$A$1</f>
        <v>2025</v>
      </c>
      <c r="B1" s="24"/>
      <c r="C1" s="24"/>
      <c r="D1" s="57" t="s">
        <v>109</v>
      </c>
      <c r="E1" s="67">
        <v>12</v>
      </c>
      <c r="F1" s="57" t="s">
        <v>112</v>
      </c>
      <c r="G1" s="68" t="s">
        <v>155</v>
      </c>
      <c r="N1" s="117" t="s">
        <v>43</v>
      </c>
      <c r="O1" s="118"/>
      <c r="P1" s="118">
        <f>総合計!L3</f>
        <v>0</v>
      </c>
      <c r="Q1" s="118"/>
      <c r="R1" s="118"/>
      <c r="S1" s="118"/>
      <c r="T1" s="155"/>
      <c r="W1" s="173" t="s">
        <v>192</v>
      </c>
      <c r="Z1" s="237"/>
      <c r="AA1" s="237"/>
      <c r="AB1" s="237"/>
    </row>
    <row r="2" spans="1:43" ht="21.75" customHeight="1">
      <c r="A2" s="25" t="str">
        <f>IF(B119&lt;&gt;T84,"報告日数（A列）と活動日数（T列）が一致していません。活動日数（T列）は一日に一つだけ【〇】を入力してください。","")</f>
        <v/>
      </c>
      <c r="B2" s="36"/>
      <c r="C2" s="46"/>
      <c r="G2" s="69"/>
      <c r="H2" s="72"/>
      <c r="I2" s="72"/>
      <c r="N2" s="95" t="s">
        <v>85</v>
      </c>
      <c r="O2" s="37"/>
      <c r="P2" s="37">
        <f>総合計!L5</f>
        <v>0</v>
      </c>
      <c r="Q2" s="37"/>
      <c r="R2" s="37"/>
      <c r="S2" s="37"/>
      <c r="T2" s="156"/>
      <c r="W2" s="174">
        <f>総合計!L2</f>
        <v>0</v>
      </c>
      <c r="X2" s="196"/>
      <c r="Y2" s="196"/>
      <c r="Z2" s="196"/>
      <c r="AA2" s="196"/>
      <c r="AB2" s="255"/>
    </row>
    <row r="3" spans="1:43" ht="15" customHeight="1">
      <c r="A3" s="26"/>
      <c r="B3" s="37"/>
      <c r="C3" s="47"/>
      <c r="D3" s="58"/>
      <c r="E3" s="47"/>
      <c r="F3" s="58"/>
      <c r="G3" s="37"/>
      <c r="H3" s="84" t="str">
        <f>IF(H84=I84,"","※↓「内容」↓「分野」の件数が一致するように入力してください。")</f>
        <v/>
      </c>
      <c r="T3" s="157" t="str">
        <f>IF(T84&gt;31,"活動日数が今月の日数を越えないように訂正してください。","")</f>
        <v/>
      </c>
      <c r="V3" s="169"/>
      <c r="Z3" s="532"/>
      <c r="AA3" s="532"/>
      <c r="AB3" s="532"/>
    </row>
    <row r="4" spans="1:43" ht="16.5" customHeight="1">
      <c r="A4" s="27" t="s">
        <v>13</v>
      </c>
      <c r="B4" s="38"/>
      <c r="C4" s="48" t="s">
        <v>70</v>
      </c>
      <c r="D4" s="59"/>
      <c r="E4" s="59"/>
      <c r="F4" s="59"/>
      <c r="G4" s="573"/>
      <c r="H4" s="577" t="s">
        <v>463</v>
      </c>
      <c r="I4" s="85"/>
      <c r="J4" s="96" t="s">
        <v>431</v>
      </c>
      <c r="K4" s="105"/>
      <c r="L4" s="105"/>
      <c r="M4" s="105"/>
      <c r="N4" s="105"/>
      <c r="O4" s="584"/>
      <c r="P4" s="590" t="s">
        <v>48</v>
      </c>
      <c r="Q4" s="561"/>
      <c r="R4" s="140" t="s">
        <v>57</v>
      </c>
      <c r="S4" s="147"/>
      <c r="T4" s="554" t="s">
        <v>93</v>
      </c>
      <c r="V4" s="170"/>
      <c r="W4" s="175" t="s">
        <v>71</v>
      </c>
      <c r="X4" s="197"/>
      <c r="Y4" s="215"/>
      <c r="Z4" s="118"/>
      <c r="AA4" s="248"/>
      <c r="AB4" s="256"/>
    </row>
    <row r="5" spans="1:43" ht="30.75" customHeight="1">
      <c r="A5" s="28"/>
      <c r="B5" s="39"/>
      <c r="C5" s="49"/>
      <c r="D5" s="60"/>
      <c r="E5" s="60"/>
      <c r="F5" s="60"/>
      <c r="G5" s="574"/>
      <c r="H5" s="578" t="s">
        <v>157</v>
      </c>
      <c r="I5" s="86" t="s">
        <v>159</v>
      </c>
      <c r="J5" s="97" t="s">
        <v>12</v>
      </c>
      <c r="K5" s="106" t="s">
        <v>35</v>
      </c>
      <c r="L5" s="106" t="s">
        <v>91</v>
      </c>
      <c r="M5" s="114" t="s">
        <v>55</v>
      </c>
      <c r="N5" s="106" t="s">
        <v>171</v>
      </c>
      <c r="O5" s="585" t="s">
        <v>86</v>
      </c>
      <c r="P5" s="591" t="s">
        <v>89</v>
      </c>
      <c r="Q5" s="562" t="s">
        <v>66</v>
      </c>
      <c r="R5" s="141" t="s">
        <v>84</v>
      </c>
      <c r="S5" s="148" t="s">
        <v>90</v>
      </c>
      <c r="T5" s="555"/>
      <c r="V5" s="170"/>
      <c r="W5" s="167"/>
      <c r="X5" s="198">
        <f>総合計!L3</f>
        <v>0</v>
      </c>
      <c r="Y5" s="198"/>
      <c r="Z5" s="198"/>
      <c r="AA5" s="198"/>
      <c r="AB5" s="257"/>
    </row>
    <row r="6" spans="1:43" ht="18" customHeight="1">
      <c r="A6" s="28"/>
      <c r="B6" s="39"/>
      <c r="C6" s="49"/>
      <c r="D6" s="60"/>
      <c r="E6" s="60"/>
      <c r="F6" s="60"/>
      <c r="G6" s="574"/>
      <c r="H6" s="579"/>
      <c r="I6" s="87"/>
      <c r="J6" s="98"/>
      <c r="K6" s="107"/>
      <c r="L6" s="107"/>
      <c r="M6" s="115"/>
      <c r="N6" s="107"/>
      <c r="O6" s="586"/>
      <c r="P6" s="592"/>
      <c r="Q6" s="563"/>
      <c r="R6" s="142"/>
      <c r="S6" s="149"/>
      <c r="T6" s="556"/>
      <c r="U6" s="166"/>
      <c r="V6" s="170"/>
      <c r="W6" s="176" t="s">
        <v>95</v>
      </c>
      <c r="Y6" s="198">
        <f>総合計!L5</f>
        <v>0</v>
      </c>
      <c r="Z6" s="198"/>
      <c r="AA6" s="198"/>
      <c r="AB6" s="257"/>
    </row>
    <row r="7" spans="1:43" ht="18" customHeight="1">
      <c r="A7" s="28"/>
      <c r="B7" s="39"/>
      <c r="C7" s="49"/>
      <c r="D7" s="60"/>
      <c r="E7" s="60"/>
      <c r="F7" s="60"/>
      <c r="G7" s="574"/>
      <c r="H7" s="579"/>
      <c r="I7" s="87"/>
      <c r="J7" s="98"/>
      <c r="K7" s="107"/>
      <c r="L7" s="107"/>
      <c r="M7" s="115"/>
      <c r="N7" s="107"/>
      <c r="O7" s="586"/>
      <c r="P7" s="592"/>
      <c r="Q7" s="563"/>
      <c r="R7" s="142"/>
      <c r="S7" s="149"/>
      <c r="T7" s="556"/>
      <c r="U7" s="167"/>
      <c r="V7" s="170"/>
      <c r="W7" s="177"/>
      <c r="X7" s="199"/>
      <c r="Y7" s="216"/>
      <c r="Z7" s="216"/>
      <c r="AA7" s="216"/>
      <c r="AB7" s="258"/>
    </row>
    <row r="8" spans="1:43" ht="18" customHeight="1">
      <c r="A8" s="29"/>
      <c r="B8" s="40"/>
      <c r="C8" s="50"/>
      <c r="D8" s="61"/>
      <c r="E8" s="61"/>
      <c r="F8" s="61"/>
      <c r="G8" s="575"/>
      <c r="H8" s="580" t="s">
        <v>74</v>
      </c>
      <c r="I8" s="88" t="s">
        <v>29</v>
      </c>
      <c r="J8" s="99" t="s">
        <v>76</v>
      </c>
      <c r="K8" s="108" t="s">
        <v>78</v>
      </c>
      <c r="L8" s="108" t="s">
        <v>62</v>
      </c>
      <c r="M8" s="108" t="s">
        <v>79</v>
      </c>
      <c r="N8" s="108" t="s">
        <v>69</v>
      </c>
      <c r="O8" s="587" t="s">
        <v>73</v>
      </c>
      <c r="P8" s="593" t="s">
        <v>16</v>
      </c>
      <c r="Q8" s="564" t="s">
        <v>80</v>
      </c>
      <c r="R8" s="143" t="s">
        <v>41</v>
      </c>
      <c r="S8" s="150" t="s">
        <v>67</v>
      </c>
      <c r="T8" s="557" t="s">
        <v>81</v>
      </c>
      <c r="U8" s="167"/>
      <c r="V8" s="170"/>
      <c r="Y8" s="217"/>
      <c r="Z8" s="217"/>
      <c r="AA8" s="217"/>
      <c r="AB8" s="217"/>
      <c r="AD8" s="434" t="s">
        <v>427</v>
      </c>
    </row>
    <row r="9" spans="1:43" ht="18.600000000000001" customHeight="1">
      <c r="A9" s="479"/>
      <c r="B9" s="41" t="str">
        <f t="shared" ref="B9:B72" si="0">IF(A9&lt;&gt;"",WEEKDAY($A$1&amp;"/"&amp;$E$1&amp;"/"&amp;A9),"")</f>
        <v/>
      </c>
      <c r="C9" s="482"/>
      <c r="D9" s="485"/>
      <c r="E9" s="485"/>
      <c r="F9" s="485"/>
      <c r="G9" s="485"/>
      <c r="H9" s="489"/>
      <c r="I9" s="493"/>
      <c r="J9" s="535"/>
      <c r="K9" s="536"/>
      <c r="L9" s="536"/>
      <c r="M9" s="536"/>
      <c r="N9" s="536"/>
      <c r="O9" s="572"/>
      <c r="P9" s="505"/>
      <c r="Q9" s="596"/>
      <c r="R9" s="511"/>
      <c r="S9" s="514"/>
      <c r="T9" s="558"/>
      <c r="U9" s="167"/>
      <c r="V9" s="171">
        <f>A1</f>
        <v>2025</v>
      </c>
      <c r="W9" s="178"/>
      <c r="X9" s="200" t="s">
        <v>169</v>
      </c>
      <c r="Y9" s="218" t="s">
        <v>182</v>
      </c>
      <c r="Z9" s="179"/>
      <c r="AA9" s="179"/>
      <c r="AB9" s="179"/>
      <c r="AD9" s="434" t="s">
        <v>179</v>
      </c>
    </row>
    <row r="10" spans="1:43" ht="18.600000000000001" customHeight="1">
      <c r="A10" s="480"/>
      <c r="B10" s="42" t="str">
        <f t="shared" si="0"/>
        <v/>
      </c>
      <c r="C10" s="483"/>
      <c r="D10" s="486"/>
      <c r="E10" s="486"/>
      <c r="F10" s="486"/>
      <c r="G10" s="486"/>
      <c r="H10" s="490"/>
      <c r="I10" s="494"/>
      <c r="J10" s="497"/>
      <c r="K10" s="500"/>
      <c r="L10" s="500"/>
      <c r="M10" s="500"/>
      <c r="N10" s="500"/>
      <c r="O10" s="588"/>
      <c r="P10" s="594"/>
      <c r="Q10" s="565"/>
      <c r="R10" s="512"/>
      <c r="S10" s="515"/>
      <c r="T10" s="558"/>
      <c r="U10" s="167"/>
      <c r="V10" s="172"/>
      <c r="W10" s="179" t="s">
        <v>151</v>
      </c>
      <c r="X10" s="179"/>
      <c r="Y10" s="179"/>
      <c r="Z10" s="179"/>
      <c r="AA10" s="179"/>
      <c r="AB10" s="179"/>
      <c r="AD10" s="434"/>
    </row>
    <row r="11" spans="1:43" ht="18.600000000000001" customHeight="1">
      <c r="A11" s="480"/>
      <c r="B11" s="42" t="str">
        <f t="shared" si="0"/>
        <v/>
      </c>
      <c r="C11" s="483"/>
      <c r="D11" s="486"/>
      <c r="E11" s="486"/>
      <c r="F11" s="486"/>
      <c r="G11" s="486"/>
      <c r="H11" s="490"/>
      <c r="I11" s="494"/>
      <c r="J11" s="497"/>
      <c r="K11" s="500"/>
      <c r="L11" s="500"/>
      <c r="M11" s="500"/>
      <c r="N11" s="500"/>
      <c r="O11" s="588"/>
      <c r="P11" s="594"/>
      <c r="Q11" s="565"/>
      <c r="R11" s="512"/>
      <c r="S11" s="515"/>
      <c r="T11" s="558"/>
      <c r="U11" s="167"/>
      <c r="V11" s="170"/>
      <c r="W11" s="3"/>
      <c r="X11" s="201"/>
      <c r="Y11" s="201"/>
      <c r="Z11" s="201"/>
      <c r="AA11" s="201"/>
      <c r="AB11" s="201"/>
      <c r="AD11" s="434" t="s">
        <v>464</v>
      </c>
    </row>
    <row r="12" spans="1:43" ht="18.600000000000001" customHeight="1">
      <c r="A12" s="480"/>
      <c r="B12" s="42" t="str">
        <f t="shared" si="0"/>
        <v/>
      </c>
      <c r="C12" s="483"/>
      <c r="D12" s="486"/>
      <c r="E12" s="486"/>
      <c r="F12" s="486"/>
      <c r="G12" s="486"/>
      <c r="H12" s="533"/>
      <c r="I12" s="534"/>
      <c r="J12" s="498"/>
      <c r="K12" s="500"/>
      <c r="L12" s="500"/>
      <c r="M12" s="500"/>
      <c r="N12" s="500"/>
      <c r="O12" s="588"/>
      <c r="P12" s="594"/>
      <c r="Q12" s="565"/>
      <c r="R12" s="512"/>
      <c r="S12" s="515"/>
      <c r="T12" s="558"/>
      <c r="U12" s="167"/>
      <c r="V12" s="170"/>
      <c r="W12" s="180" t="s">
        <v>68</v>
      </c>
      <c r="X12" s="202" t="s">
        <v>50</v>
      </c>
      <c r="Y12" s="219" t="s">
        <v>7</v>
      </c>
      <c r="Z12" s="239" t="s">
        <v>76</v>
      </c>
      <c r="AA12" s="249">
        <f>COUNTIF($H$9:$H$83,1)</f>
        <v>0</v>
      </c>
      <c r="AB12" s="259" t="s">
        <v>6</v>
      </c>
      <c r="AD12" s="523" t="s">
        <v>76</v>
      </c>
      <c r="AE12" s="523" t="s">
        <v>78</v>
      </c>
      <c r="AF12" s="523" t="s">
        <v>62</v>
      </c>
      <c r="AG12" s="523" t="s">
        <v>79</v>
      </c>
      <c r="AH12" s="523" t="s">
        <v>69</v>
      </c>
      <c r="AI12" s="523" t="s">
        <v>73</v>
      </c>
      <c r="AJ12" s="523" t="s">
        <v>16</v>
      </c>
      <c r="AK12" s="523" t="s">
        <v>80</v>
      </c>
      <c r="AL12" s="523" t="s">
        <v>41</v>
      </c>
      <c r="AM12" s="523" t="s">
        <v>67</v>
      </c>
      <c r="AN12" s="523" t="s">
        <v>81</v>
      </c>
      <c r="AO12" s="523" t="s">
        <v>114</v>
      </c>
      <c r="AP12" s="523" t="s">
        <v>115</v>
      </c>
      <c r="AQ12" s="523" t="s">
        <v>116</v>
      </c>
    </row>
    <row r="13" spans="1:43" ht="18.600000000000001" customHeight="1">
      <c r="A13" s="480"/>
      <c r="B13" s="42" t="str">
        <f t="shared" si="0"/>
        <v/>
      </c>
      <c r="C13" s="483"/>
      <c r="D13" s="486"/>
      <c r="E13" s="486"/>
      <c r="F13" s="486"/>
      <c r="G13" s="486"/>
      <c r="H13" s="490"/>
      <c r="I13" s="494"/>
      <c r="J13" s="497"/>
      <c r="K13" s="500"/>
      <c r="L13" s="500"/>
      <c r="M13" s="500"/>
      <c r="N13" s="500"/>
      <c r="O13" s="588"/>
      <c r="P13" s="594"/>
      <c r="Q13" s="565"/>
      <c r="R13" s="512"/>
      <c r="S13" s="515"/>
      <c r="T13" s="558"/>
      <c r="U13" s="167"/>
      <c r="V13" s="170"/>
      <c r="W13" s="181"/>
      <c r="X13" s="203"/>
      <c r="Y13" s="220" t="s">
        <v>9</v>
      </c>
      <c r="Z13" s="240" t="s">
        <v>78</v>
      </c>
      <c r="AA13" s="250">
        <f>COUNTIF($H$9:$H$83,2)</f>
        <v>0</v>
      </c>
      <c r="AB13" s="260"/>
      <c r="AD13" s="35">
        <f>AA12</f>
        <v>0</v>
      </c>
      <c r="AE13" s="35">
        <f>AA13</f>
        <v>0</v>
      </c>
      <c r="AF13" s="35">
        <f>AA14</f>
        <v>0</v>
      </c>
      <c r="AG13" s="35">
        <f>AA15</f>
        <v>0</v>
      </c>
      <c r="AH13" s="35">
        <f>AA16</f>
        <v>0</v>
      </c>
      <c r="AI13" s="35">
        <f>AA17</f>
        <v>0</v>
      </c>
      <c r="AJ13" s="35">
        <f>AA18</f>
        <v>0</v>
      </c>
      <c r="AK13" s="35">
        <f>AA19</f>
        <v>0</v>
      </c>
      <c r="AL13" s="35">
        <f>AA20</f>
        <v>0</v>
      </c>
      <c r="AM13" s="35">
        <f>AA21</f>
        <v>0</v>
      </c>
      <c r="AN13" s="35">
        <f>AA22</f>
        <v>0</v>
      </c>
      <c r="AO13" s="35">
        <f>AA23</f>
        <v>0</v>
      </c>
      <c r="AP13" s="35">
        <f>AA24</f>
        <v>0</v>
      </c>
      <c r="AQ13" s="35">
        <f>AA25</f>
        <v>0</v>
      </c>
    </row>
    <row r="14" spans="1:43" ht="18.600000000000001" customHeight="1">
      <c r="A14" s="480"/>
      <c r="B14" s="42" t="str">
        <f t="shared" si="0"/>
        <v/>
      </c>
      <c r="C14" s="483"/>
      <c r="D14" s="486"/>
      <c r="E14" s="486"/>
      <c r="F14" s="486"/>
      <c r="G14" s="486"/>
      <c r="H14" s="490"/>
      <c r="I14" s="494"/>
      <c r="J14" s="497"/>
      <c r="K14" s="500"/>
      <c r="L14" s="500"/>
      <c r="M14" s="500"/>
      <c r="N14" s="500"/>
      <c r="O14" s="588"/>
      <c r="P14" s="594"/>
      <c r="Q14" s="565"/>
      <c r="R14" s="512"/>
      <c r="S14" s="515"/>
      <c r="T14" s="558"/>
      <c r="U14" s="167"/>
      <c r="V14" s="170"/>
      <c r="W14" s="181"/>
      <c r="X14" s="203"/>
      <c r="Y14" s="220" t="s">
        <v>10</v>
      </c>
      <c r="Z14" s="240" t="s">
        <v>62</v>
      </c>
      <c r="AA14" s="250">
        <f>COUNTIF($H$9:$H$83,3)</f>
        <v>0</v>
      </c>
      <c r="AB14" s="260"/>
      <c r="AD14" s="434" t="s">
        <v>75</v>
      </c>
    </row>
    <row r="15" spans="1:43" ht="18.600000000000001" customHeight="1">
      <c r="A15" s="480"/>
      <c r="B15" s="42" t="str">
        <f t="shared" si="0"/>
        <v/>
      </c>
      <c r="C15" s="483"/>
      <c r="D15" s="486"/>
      <c r="E15" s="486"/>
      <c r="F15" s="486"/>
      <c r="G15" s="486"/>
      <c r="H15" s="490"/>
      <c r="I15" s="494"/>
      <c r="J15" s="497"/>
      <c r="K15" s="500"/>
      <c r="L15" s="500"/>
      <c r="M15" s="500"/>
      <c r="N15" s="500"/>
      <c r="O15" s="588"/>
      <c r="P15" s="594"/>
      <c r="Q15" s="565"/>
      <c r="R15" s="512"/>
      <c r="S15" s="515"/>
      <c r="T15" s="558"/>
      <c r="U15" s="167"/>
      <c r="V15" s="170"/>
      <c r="W15" s="181"/>
      <c r="X15" s="203"/>
      <c r="Y15" s="221" t="s">
        <v>19</v>
      </c>
      <c r="Z15" s="240" t="s">
        <v>79</v>
      </c>
      <c r="AA15" s="250">
        <f>COUNTIF($H$9:$H$83,4)</f>
        <v>0</v>
      </c>
      <c r="AB15" s="260"/>
      <c r="AD15" s="523" t="s">
        <v>120</v>
      </c>
      <c r="AE15" s="523" t="s">
        <v>121</v>
      </c>
      <c r="AF15" s="523" t="s">
        <v>122</v>
      </c>
      <c r="AG15" s="523" t="s">
        <v>124</v>
      </c>
      <c r="AH15" s="525"/>
    </row>
    <row r="16" spans="1:43" ht="18.600000000000001" customHeight="1">
      <c r="A16" s="480"/>
      <c r="B16" s="42" t="str">
        <f t="shared" si="0"/>
        <v/>
      </c>
      <c r="C16" s="483"/>
      <c r="D16" s="486"/>
      <c r="E16" s="486"/>
      <c r="F16" s="486"/>
      <c r="G16" s="486"/>
      <c r="H16" s="490"/>
      <c r="I16" s="494"/>
      <c r="J16" s="497"/>
      <c r="K16" s="500"/>
      <c r="L16" s="500"/>
      <c r="M16" s="500"/>
      <c r="N16" s="500"/>
      <c r="O16" s="588"/>
      <c r="P16" s="594"/>
      <c r="Q16" s="565"/>
      <c r="R16" s="512"/>
      <c r="S16" s="515"/>
      <c r="T16" s="558"/>
      <c r="U16" s="167"/>
      <c r="V16" s="170"/>
      <c r="W16" s="181"/>
      <c r="X16" s="203"/>
      <c r="Y16" s="221" t="s">
        <v>21</v>
      </c>
      <c r="Z16" s="240" t="s">
        <v>69</v>
      </c>
      <c r="AA16" s="250">
        <f>COUNTIF($H$9:$H$83,5)</f>
        <v>0</v>
      </c>
      <c r="AB16" s="260"/>
      <c r="AD16" s="35">
        <f>AA27</f>
        <v>0</v>
      </c>
      <c r="AE16" s="35">
        <f>AA28</f>
        <v>0</v>
      </c>
      <c r="AF16" s="35">
        <f>AA29</f>
        <v>0</v>
      </c>
      <c r="AG16" s="35">
        <f>AA30</f>
        <v>0</v>
      </c>
      <c r="AH16" s="423"/>
    </row>
    <row r="17" spans="1:40" ht="18.600000000000001" customHeight="1">
      <c r="A17" s="480"/>
      <c r="B17" s="42" t="str">
        <f t="shared" si="0"/>
        <v/>
      </c>
      <c r="C17" s="483"/>
      <c r="D17" s="486"/>
      <c r="E17" s="486"/>
      <c r="F17" s="486"/>
      <c r="G17" s="486"/>
      <c r="H17" s="490"/>
      <c r="I17" s="494"/>
      <c r="J17" s="497"/>
      <c r="K17" s="500"/>
      <c r="L17" s="500"/>
      <c r="M17" s="500"/>
      <c r="N17" s="500"/>
      <c r="O17" s="588"/>
      <c r="P17" s="594"/>
      <c r="Q17" s="565"/>
      <c r="R17" s="512"/>
      <c r="S17" s="515"/>
      <c r="T17" s="558"/>
      <c r="U17" s="167"/>
      <c r="V17" s="170"/>
      <c r="W17" s="181"/>
      <c r="X17" s="203"/>
      <c r="Y17" s="222" t="s">
        <v>98</v>
      </c>
      <c r="Z17" s="240" t="s">
        <v>73</v>
      </c>
      <c r="AA17" s="250">
        <f>COUNTIF($H$9:$H$83,6)</f>
        <v>0</v>
      </c>
      <c r="AB17" s="260"/>
      <c r="AD17" s="524" t="s">
        <v>465</v>
      </c>
      <c r="AE17" s="524"/>
      <c r="AF17" s="524"/>
      <c r="AG17" s="524"/>
      <c r="AH17" s="524"/>
      <c r="AI17" s="524"/>
      <c r="AJ17" s="526" t="s">
        <v>48</v>
      </c>
      <c r="AK17" s="526"/>
      <c r="AL17" s="526" t="s">
        <v>428</v>
      </c>
      <c r="AM17" s="526"/>
      <c r="AN17" s="434" t="s">
        <v>227</v>
      </c>
    </row>
    <row r="18" spans="1:40" ht="18.600000000000001" customHeight="1">
      <c r="A18" s="480"/>
      <c r="B18" s="42" t="str">
        <f t="shared" si="0"/>
        <v/>
      </c>
      <c r="C18" s="483"/>
      <c r="D18" s="486"/>
      <c r="E18" s="486"/>
      <c r="F18" s="486"/>
      <c r="G18" s="488"/>
      <c r="H18" s="581"/>
      <c r="I18" s="494"/>
      <c r="J18" s="497"/>
      <c r="K18" s="500"/>
      <c r="L18" s="500"/>
      <c r="M18" s="500"/>
      <c r="N18" s="500"/>
      <c r="O18" s="588"/>
      <c r="P18" s="594"/>
      <c r="Q18" s="565"/>
      <c r="R18" s="512"/>
      <c r="S18" s="515"/>
      <c r="T18" s="558"/>
      <c r="U18" s="167"/>
      <c r="V18" s="170"/>
      <c r="W18" s="181"/>
      <c r="X18" s="203"/>
      <c r="Y18" s="220" t="s">
        <v>2</v>
      </c>
      <c r="Z18" s="240" t="s">
        <v>16</v>
      </c>
      <c r="AA18" s="250">
        <f>COUNTIF($H$9:$H$83,7)</f>
        <v>0</v>
      </c>
      <c r="AB18" s="260"/>
      <c r="AD18" s="523" t="s">
        <v>76</v>
      </c>
      <c r="AE18" s="523" t="s">
        <v>78</v>
      </c>
      <c r="AF18" s="523" t="s">
        <v>62</v>
      </c>
      <c r="AG18" s="523" t="s">
        <v>79</v>
      </c>
      <c r="AH18" s="523" t="s">
        <v>69</v>
      </c>
      <c r="AI18" s="523" t="s">
        <v>73</v>
      </c>
      <c r="AJ18" s="523" t="s">
        <v>16</v>
      </c>
      <c r="AK18" s="523" t="s">
        <v>80</v>
      </c>
      <c r="AL18" s="523" t="s">
        <v>41</v>
      </c>
      <c r="AM18" s="523" t="s">
        <v>67</v>
      </c>
      <c r="AN18" s="523" t="s">
        <v>81</v>
      </c>
    </row>
    <row r="19" spans="1:40" ht="18.600000000000001" customHeight="1">
      <c r="A19" s="480"/>
      <c r="B19" s="42" t="str">
        <f t="shared" si="0"/>
        <v/>
      </c>
      <c r="C19" s="483"/>
      <c r="D19" s="486"/>
      <c r="E19" s="486"/>
      <c r="F19" s="486"/>
      <c r="G19" s="488"/>
      <c r="H19" s="581"/>
      <c r="I19" s="494"/>
      <c r="J19" s="497"/>
      <c r="K19" s="500"/>
      <c r="L19" s="500"/>
      <c r="M19" s="500"/>
      <c r="N19" s="500"/>
      <c r="O19" s="588"/>
      <c r="P19" s="594"/>
      <c r="Q19" s="565"/>
      <c r="R19" s="512"/>
      <c r="S19" s="515"/>
      <c r="T19" s="558"/>
      <c r="U19" s="167"/>
      <c r="V19" s="170"/>
      <c r="W19" s="181"/>
      <c r="X19" s="203"/>
      <c r="Y19" s="220" t="s">
        <v>23</v>
      </c>
      <c r="Z19" s="240" t="s">
        <v>80</v>
      </c>
      <c r="AA19" s="250">
        <f>COUNTIF($H$9:$H$83,8)</f>
        <v>0</v>
      </c>
      <c r="AB19" s="260"/>
      <c r="AD19" s="35">
        <f>AA33</f>
        <v>0</v>
      </c>
      <c r="AE19" s="35">
        <f>AA34</f>
        <v>0</v>
      </c>
      <c r="AF19" s="35">
        <f>AA35</f>
        <v>0</v>
      </c>
      <c r="AG19" s="35">
        <f>AA36</f>
        <v>0</v>
      </c>
      <c r="AH19" s="35">
        <f>AA37</f>
        <v>0</v>
      </c>
      <c r="AI19" s="35">
        <f>AA38</f>
        <v>0</v>
      </c>
      <c r="AJ19" s="35">
        <f>AA40</f>
        <v>0</v>
      </c>
      <c r="AK19" s="35">
        <f>AA41</f>
        <v>0</v>
      </c>
      <c r="AL19" s="35">
        <f>AA43</f>
        <v>0</v>
      </c>
      <c r="AM19" s="35">
        <f>AA44</f>
        <v>0</v>
      </c>
      <c r="AN19" s="35">
        <f>AA46</f>
        <v>0</v>
      </c>
    </row>
    <row r="20" spans="1:40" ht="18.600000000000001" customHeight="1">
      <c r="A20" s="480"/>
      <c r="B20" s="42" t="str">
        <f t="shared" si="0"/>
        <v/>
      </c>
      <c r="C20" s="483"/>
      <c r="D20" s="486"/>
      <c r="E20" s="486"/>
      <c r="F20" s="486"/>
      <c r="G20" s="488"/>
      <c r="H20" s="581"/>
      <c r="I20" s="494"/>
      <c r="J20" s="497"/>
      <c r="K20" s="500"/>
      <c r="L20" s="500"/>
      <c r="M20" s="500"/>
      <c r="N20" s="500"/>
      <c r="O20" s="588"/>
      <c r="P20" s="594"/>
      <c r="Q20" s="565"/>
      <c r="R20" s="512"/>
      <c r="S20" s="515"/>
      <c r="T20" s="558"/>
      <c r="U20" s="167"/>
      <c r="V20" s="170"/>
      <c r="W20" s="181"/>
      <c r="X20" s="203"/>
      <c r="Y20" s="220" t="s">
        <v>15</v>
      </c>
      <c r="Z20" s="240" t="s">
        <v>41</v>
      </c>
      <c r="AA20" s="250">
        <f>COUNTIF($H$9:$H$83,9)</f>
        <v>0</v>
      </c>
      <c r="AB20" s="260"/>
    </row>
    <row r="21" spans="1:40" ht="18.600000000000001" customHeight="1">
      <c r="A21" s="480"/>
      <c r="B21" s="42" t="str">
        <f t="shared" si="0"/>
        <v/>
      </c>
      <c r="C21" s="483"/>
      <c r="D21" s="486"/>
      <c r="E21" s="486"/>
      <c r="F21" s="486"/>
      <c r="G21" s="488"/>
      <c r="H21" s="581"/>
      <c r="I21" s="494"/>
      <c r="J21" s="497"/>
      <c r="K21" s="500"/>
      <c r="L21" s="500"/>
      <c r="M21" s="500"/>
      <c r="N21" s="500"/>
      <c r="O21" s="588"/>
      <c r="P21" s="594"/>
      <c r="Q21" s="565"/>
      <c r="R21" s="512"/>
      <c r="S21" s="515"/>
      <c r="T21" s="558"/>
      <c r="U21" s="167"/>
      <c r="V21" s="170"/>
      <c r="W21" s="181"/>
      <c r="X21" s="203"/>
      <c r="Y21" s="220" t="s">
        <v>24</v>
      </c>
      <c r="Z21" s="240" t="s">
        <v>67</v>
      </c>
      <c r="AA21" s="250">
        <f>COUNTIF($H$9:$H$83,10)</f>
        <v>0</v>
      </c>
      <c r="AB21" s="260"/>
    </row>
    <row r="22" spans="1:40" ht="18.600000000000001" customHeight="1">
      <c r="A22" s="480"/>
      <c r="B22" s="42" t="str">
        <f t="shared" si="0"/>
        <v/>
      </c>
      <c r="C22" s="483"/>
      <c r="D22" s="486"/>
      <c r="E22" s="486"/>
      <c r="F22" s="486"/>
      <c r="G22" s="488"/>
      <c r="H22" s="581"/>
      <c r="I22" s="494"/>
      <c r="J22" s="497"/>
      <c r="K22" s="500"/>
      <c r="L22" s="500"/>
      <c r="M22" s="500"/>
      <c r="N22" s="500"/>
      <c r="O22" s="588"/>
      <c r="P22" s="594"/>
      <c r="Q22" s="565"/>
      <c r="R22" s="512"/>
      <c r="S22" s="515"/>
      <c r="T22" s="558"/>
      <c r="U22" s="167"/>
      <c r="V22" s="170"/>
      <c r="W22" s="181"/>
      <c r="X22" s="203"/>
      <c r="Y22" s="220" t="s">
        <v>26</v>
      </c>
      <c r="Z22" s="240" t="s">
        <v>81</v>
      </c>
      <c r="AA22" s="250">
        <f>COUNTIF($H$9:$H$83,11)</f>
        <v>0</v>
      </c>
      <c r="AB22" s="260"/>
    </row>
    <row r="23" spans="1:40" ht="18.600000000000001" customHeight="1">
      <c r="A23" s="480"/>
      <c r="B23" s="42" t="str">
        <f t="shared" si="0"/>
        <v/>
      </c>
      <c r="C23" s="483"/>
      <c r="D23" s="486"/>
      <c r="E23" s="486"/>
      <c r="F23" s="486"/>
      <c r="G23" s="488"/>
      <c r="H23" s="581"/>
      <c r="I23" s="494"/>
      <c r="J23" s="497"/>
      <c r="K23" s="500"/>
      <c r="L23" s="500"/>
      <c r="M23" s="500"/>
      <c r="N23" s="500"/>
      <c r="O23" s="588"/>
      <c r="P23" s="594"/>
      <c r="Q23" s="565"/>
      <c r="R23" s="512"/>
      <c r="S23" s="515"/>
      <c r="T23" s="558"/>
      <c r="U23" s="167"/>
      <c r="V23" s="170"/>
      <c r="W23" s="181"/>
      <c r="X23" s="203"/>
      <c r="Y23" s="220" t="s">
        <v>31</v>
      </c>
      <c r="Z23" s="240" t="s">
        <v>114</v>
      </c>
      <c r="AA23" s="250">
        <f>COUNTIF($H$9:$H$83,12)</f>
        <v>0</v>
      </c>
      <c r="AB23" s="261"/>
    </row>
    <row r="24" spans="1:40" ht="18.600000000000001" customHeight="1">
      <c r="A24" s="480"/>
      <c r="B24" s="42" t="str">
        <f t="shared" si="0"/>
        <v/>
      </c>
      <c r="C24" s="483"/>
      <c r="D24" s="486"/>
      <c r="E24" s="486"/>
      <c r="F24" s="486"/>
      <c r="G24" s="488"/>
      <c r="H24" s="581"/>
      <c r="I24" s="494"/>
      <c r="J24" s="497"/>
      <c r="K24" s="500"/>
      <c r="L24" s="500"/>
      <c r="M24" s="500"/>
      <c r="N24" s="500"/>
      <c r="O24" s="588"/>
      <c r="P24" s="594"/>
      <c r="Q24" s="565"/>
      <c r="R24" s="512"/>
      <c r="S24" s="515"/>
      <c r="T24" s="558"/>
      <c r="U24" s="167"/>
      <c r="V24" s="170"/>
      <c r="W24" s="181"/>
      <c r="X24" s="203"/>
      <c r="Y24" s="221" t="s">
        <v>34</v>
      </c>
      <c r="Z24" s="240" t="s">
        <v>115</v>
      </c>
      <c r="AA24" s="250">
        <f>COUNTIF($H$9:$H$83,13)</f>
        <v>0</v>
      </c>
      <c r="AB24" s="260"/>
    </row>
    <row r="25" spans="1:40" ht="18.600000000000001" customHeight="1">
      <c r="A25" s="480"/>
      <c r="B25" s="42" t="str">
        <f t="shared" si="0"/>
        <v/>
      </c>
      <c r="C25" s="483"/>
      <c r="D25" s="486"/>
      <c r="E25" s="486"/>
      <c r="F25" s="486"/>
      <c r="G25" s="488"/>
      <c r="H25" s="582"/>
      <c r="I25" s="495"/>
      <c r="J25" s="498"/>
      <c r="K25" s="501"/>
      <c r="L25" s="501"/>
      <c r="M25" s="501"/>
      <c r="N25" s="501"/>
      <c r="O25" s="588"/>
      <c r="P25" s="594"/>
      <c r="Q25" s="565"/>
      <c r="R25" s="512"/>
      <c r="S25" s="515"/>
      <c r="T25" s="558"/>
      <c r="U25" s="167"/>
      <c r="V25" s="170"/>
      <c r="W25" s="181"/>
      <c r="X25" s="203"/>
      <c r="Y25" s="223" t="s">
        <v>38</v>
      </c>
      <c r="Z25" s="241" t="s">
        <v>116</v>
      </c>
      <c r="AA25" s="251">
        <f>COUNTIF($H$9:$H$83,14)</f>
        <v>0</v>
      </c>
      <c r="AB25" s="262"/>
    </row>
    <row r="26" spans="1:40" ht="18.600000000000001" customHeight="1">
      <c r="A26" s="480"/>
      <c r="B26" s="42" t="str">
        <f t="shared" si="0"/>
        <v/>
      </c>
      <c r="C26" s="483"/>
      <c r="D26" s="486"/>
      <c r="E26" s="486"/>
      <c r="F26" s="486"/>
      <c r="G26" s="488"/>
      <c r="H26" s="582"/>
      <c r="I26" s="495"/>
      <c r="J26" s="498"/>
      <c r="K26" s="501"/>
      <c r="L26" s="501"/>
      <c r="M26" s="501"/>
      <c r="N26" s="501"/>
      <c r="O26" s="588"/>
      <c r="P26" s="594"/>
      <c r="Q26" s="565"/>
      <c r="R26" s="512"/>
      <c r="S26" s="515"/>
      <c r="T26" s="558"/>
      <c r="U26" s="167"/>
      <c r="V26" s="170"/>
      <c r="W26" s="181"/>
      <c r="X26" s="204"/>
      <c r="Y26" s="224" t="s">
        <v>39</v>
      </c>
      <c r="Z26" s="242" t="s">
        <v>119</v>
      </c>
      <c r="AA26" s="252">
        <f>SUM(AA12:AA25)</f>
        <v>0</v>
      </c>
      <c r="AB26" s="263"/>
    </row>
    <row r="27" spans="1:40" ht="18.600000000000001" customHeight="1">
      <c r="A27" s="480"/>
      <c r="B27" s="42" t="str">
        <f t="shared" si="0"/>
        <v/>
      </c>
      <c r="C27" s="483"/>
      <c r="D27" s="486"/>
      <c r="E27" s="486"/>
      <c r="F27" s="486"/>
      <c r="G27" s="488"/>
      <c r="H27" s="582"/>
      <c r="I27" s="495"/>
      <c r="J27" s="498"/>
      <c r="K27" s="501"/>
      <c r="L27" s="501"/>
      <c r="M27" s="501"/>
      <c r="N27" s="501"/>
      <c r="O27" s="588"/>
      <c r="P27" s="594"/>
      <c r="Q27" s="565"/>
      <c r="R27" s="512"/>
      <c r="S27" s="515"/>
      <c r="T27" s="558"/>
      <c r="U27" s="167"/>
      <c r="V27" s="170"/>
      <c r="W27" s="181"/>
      <c r="X27" s="203" t="s">
        <v>106</v>
      </c>
      <c r="Y27" s="225" t="s">
        <v>28</v>
      </c>
      <c r="Z27" s="243" t="s">
        <v>120</v>
      </c>
      <c r="AA27" s="249">
        <f>COUNTIF($I$9:$I$83,16)</f>
        <v>0</v>
      </c>
      <c r="AB27" s="259" t="s">
        <v>6</v>
      </c>
    </row>
    <row r="28" spans="1:40" ht="18.600000000000001" customHeight="1">
      <c r="A28" s="480"/>
      <c r="B28" s="42" t="str">
        <f t="shared" si="0"/>
        <v/>
      </c>
      <c r="C28" s="483"/>
      <c r="D28" s="486"/>
      <c r="E28" s="486"/>
      <c r="F28" s="486"/>
      <c r="G28" s="488"/>
      <c r="H28" s="581"/>
      <c r="I28" s="494"/>
      <c r="J28" s="497"/>
      <c r="K28" s="500"/>
      <c r="L28" s="500"/>
      <c r="M28" s="500"/>
      <c r="N28" s="500"/>
      <c r="O28" s="588"/>
      <c r="P28" s="594"/>
      <c r="Q28" s="565"/>
      <c r="R28" s="512"/>
      <c r="S28" s="515"/>
      <c r="T28" s="558"/>
      <c r="U28" s="167"/>
      <c r="V28" s="170"/>
      <c r="W28" s="181"/>
      <c r="X28" s="203"/>
      <c r="Y28" s="226" t="s">
        <v>40</v>
      </c>
      <c r="Z28" s="240" t="s">
        <v>121</v>
      </c>
      <c r="AA28" s="250">
        <f>COUNTIF($I$9:$I$83,17)</f>
        <v>0</v>
      </c>
      <c r="AB28" s="260"/>
    </row>
    <row r="29" spans="1:40" ht="18.600000000000001" customHeight="1">
      <c r="A29" s="480"/>
      <c r="B29" s="42" t="str">
        <f t="shared" si="0"/>
        <v/>
      </c>
      <c r="C29" s="483"/>
      <c r="D29" s="486"/>
      <c r="E29" s="486"/>
      <c r="F29" s="486"/>
      <c r="G29" s="488"/>
      <c r="H29" s="581"/>
      <c r="I29" s="494"/>
      <c r="J29" s="497"/>
      <c r="K29" s="500"/>
      <c r="L29" s="500"/>
      <c r="M29" s="500"/>
      <c r="N29" s="500"/>
      <c r="O29" s="588"/>
      <c r="P29" s="594"/>
      <c r="Q29" s="565"/>
      <c r="R29" s="512"/>
      <c r="S29" s="515"/>
      <c r="T29" s="558"/>
      <c r="U29" s="167"/>
      <c r="V29" s="170"/>
      <c r="W29" s="181"/>
      <c r="X29" s="203"/>
      <c r="Y29" s="226" t="s">
        <v>47</v>
      </c>
      <c r="Z29" s="240" t="s">
        <v>122</v>
      </c>
      <c r="AA29" s="250">
        <f>COUNTIF($I$9:$I$83,18)</f>
        <v>0</v>
      </c>
      <c r="AB29" s="260"/>
    </row>
    <row r="30" spans="1:40" ht="18.600000000000001" customHeight="1">
      <c r="A30" s="480"/>
      <c r="B30" s="42" t="str">
        <f t="shared" si="0"/>
        <v/>
      </c>
      <c r="C30" s="483"/>
      <c r="D30" s="486"/>
      <c r="E30" s="486"/>
      <c r="F30" s="486"/>
      <c r="G30" s="488"/>
      <c r="H30" s="581"/>
      <c r="I30" s="494"/>
      <c r="J30" s="497"/>
      <c r="K30" s="500"/>
      <c r="L30" s="500"/>
      <c r="M30" s="500"/>
      <c r="N30" s="500"/>
      <c r="O30" s="588"/>
      <c r="P30" s="594"/>
      <c r="Q30" s="565"/>
      <c r="R30" s="512"/>
      <c r="S30" s="515"/>
      <c r="T30" s="558"/>
      <c r="U30" s="167"/>
      <c r="V30" s="170"/>
      <c r="W30" s="181"/>
      <c r="X30" s="203"/>
      <c r="Y30" s="223" t="s">
        <v>38</v>
      </c>
      <c r="Z30" s="241" t="s">
        <v>124</v>
      </c>
      <c r="AA30" s="251">
        <f>COUNTIF($I$9:$I$83,19)</f>
        <v>0</v>
      </c>
      <c r="AB30" s="262"/>
    </row>
    <row r="31" spans="1:40" ht="18.600000000000001" customHeight="1">
      <c r="A31" s="480"/>
      <c r="B31" s="42" t="str">
        <f t="shared" si="0"/>
        <v/>
      </c>
      <c r="C31" s="483"/>
      <c r="D31" s="486"/>
      <c r="E31" s="486"/>
      <c r="F31" s="486"/>
      <c r="G31" s="488"/>
      <c r="H31" s="581"/>
      <c r="I31" s="494"/>
      <c r="J31" s="497"/>
      <c r="K31" s="500"/>
      <c r="L31" s="500"/>
      <c r="M31" s="500"/>
      <c r="N31" s="500"/>
      <c r="O31" s="588"/>
      <c r="P31" s="594"/>
      <c r="Q31" s="565"/>
      <c r="R31" s="512"/>
      <c r="S31" s="515"/>
      <c r="T31" s="558"/>
      <c r="U31" s="167"/>
      <c r="V31" s="170"/>
      <c r="W31" s="182"/>
      <c r="X31" s="204"/>
      <c r="Y31" s="224" t="s">
        <v>39</v>
      </c>
      <c r="Z31" s="244" t="s">
        <v>125</v>
      </c>
      <c r="AA31" s="252">
        <f>SUM(AA27:AA30)</f>
        <v>0</v>
      </c>
      <c r="AB31" s="263"/>
    </row>
    <row r="32" spans="1:40" ht="18.600000000000001" customHeight="1">
      <c r="A32" s="480"/>
      <c r="B32" s="42" t="str">
        <f t="shared" si="0"/>
        <v/>
      </c>
      <c r="C32" s="483"/>
      <c r="D32" s="486"/>
      <c r="E32" s="486"/>
      <c r="F32" s="486"/>
      <c r="G32" s="488"/>
      <c r="H32" s="581"/>
      <c r="I32" s="494"/>
      <c r="J32" s="497"/>
      <c r="K32" s="500"/>
      <c r="L32" s="500"/>
      <c r="M32" s="500"/>
      <c r="N32" s="500"/>
      <c r="O32" s="588"/>
      <c r="P32" s="594"/>
      <c r="Q32" s="565"/>
      <c r="R32" s="512"/>
      <c r="S32" s="515"/>
      <c r="T32" s="558"/>
      <c r="U32" s="167"/>
      <c r="V32" s="170"/>
      <c r="W32" s="183" t="s">
        <v>153</v>
      </c>
      <c r="X32" s="205"/>
      <c r="Y32" s="205"/>
      <c r="Z32" s="205"/>
      <c r="AA32" s="205"/>
      <c r="AB32" s="205"/>
    </row>
    <row r="33" spans="1:28" ht="18.600000000000001" customHeight="1">
      <c r="A33" s="480"/>
      <c r="B33" s="42" t="str">
        <f t="shared" si="0"/>
        <v/>
      </c>
      <c r="C33" s="483"/>
      <c r="D33" s="486"/>
      <c r="E33" s="486"/>
      <c r="F33" s="486"/>
      <c r="G33" s="488"/>
      <c r="H33" s="581"/>
      <c r="I33" s="494"/>
      <c r="J33" s="497"/>
      <c r="K33" s="500"/>
      <c r="L33" s="500"/>
      <c r="M33" s="500"/>
      <c r="N33" s="500"/>
      <c r="O33" s="588"/>
      <c r="P33" s="594"/>
      <c r="Q33" s="565"/>
      <c r="R33" s="512"/>
      <c r="S33" s="515"/>
      <c r="T33" s="558"/>
      <c r="U33" s="167"/>
      <c r="V33" s="170"/>
      <c r="W33" s="184" t="s">
        <v>443</v>
      </c>
      <c r="X33" s="206"/>
      <c r="Y33" s="227" t="s">
        <v>60</v>
      </c>
      <c r="Z33" s="239" t="s">
        <v>76</v>
      </c>
      <c r="AA33" s="249">
        <f>J84</f>
        <v>0</v>
      </c>
      <c r="AB33" s="259" t="s">
        <v>6</v>
      </c>
    </row>
    <row r="34" spans="1:28" ht="18.600000000000001" customHeight="1">
      <c r="A34" s="480"/>
      <c r="B34" s="42" t="str">
        <f t="shared" si="0"/>
        <v/>
      </c>
      <c r="C34" s="483"/>
      <c r="D34" s="486"/>
      <c r="E34" s="486"/>
      <c r="F34" s="486"/>
      <c r="G34" s="488"/>
      <c r="H34" s="581"/>
      <c r="I34" s="494"/>
      <c r="J34" s="497"/>
      <c r="K34" s="500"/>
      <c r="L34" s="500"/>
      <c r="M34" s="500"/>
      <c r="N34" s="500"/>
      <c r="O34" s="588"/>
      <c r="P34" s="594"/>
      <c r="Q34" s="565"/>
      <c r="R34" s="512"/>
      <c r="S34" s="515"/>
      <c r="T34" s="558"/>
      <c r="U34" s="167"/>
      <c r="V34" s="170"/>
      <c r="W34" s="185"/>
      <c r="X34" s="207"/>
      <c r="Y34" s="228" t="s">
        <v>104</v>
      </c>
      <c r="Z34" s="240" t="s">
        <v>78</v>
      </c>
      <c r="AA34" s="250">
        <f>K84</f>
        <v>0</v>
      </c>
      <c r="AB34" s="260"/>
    </row>
    <row r="35" spans="1:28" ht="18.600000000000001" customHeight="1">
      <c r="A35" s="480"/>
      <c r="B35" s="42" t="str">
        <f t="shared" si="0"/>
        <v/>
      </c>
      <c r="C35" s="483"/>
      <c r="D35" s="486"/>
      <c r="E35" s="486"/>
      <c r="F35" s="486"/>
      <c r="G35" s="488"/>
      <c r="H35" s="581"/>
      <c r="I35" s="494"/>
      <c r="J35" s="497"/>
      <c r="K35" s="500"/>
      <c r="L35" s="500"/>
      <c r="M35" s="500"/>
      <c r="N35" s="500"/>
      <c r="O35" s="588"/>
      <c r="P35" s="594"/>
      <c r="Q35" s="565"/>
      <c r="R35" s="512"/>
      <c r="S35" s="515"/>
      <c r="T35" s="558"/>
      <c r="U35" s="167"/>
      <c r="V35" s="170"/>
      <c r="W35" s="185"/>
      <c r="X35" s="207"/>
      <c r="Y35" s="229" t="s">
        <v>63</v>
      </c>
      <c r="Z35" s="240" t="s">
        <v>62</v>
      </c>
      <c r="AA35" s="250">
        <f>L84</f>
        <v>0</v>
      </c>
      <c r="AB35" s="260"/>
    </row>
    <row r="36" spans="1:28" ht="18.600000000000001" customHeight="1">
      <c r="A36" s="480"/>
      <c r="B36" s="42" t="str">
        <f t="shared" si="0"/>
        <v/>
      </c>
      <c r="C36" s="483"/>
      <c r="D36" s="486"/>
      <c r="E36" s="486"/>
      <c r="F36" s="486"/>
      <c r="G36" s="488"/>
      <c r="H36" s="582"/>
      <c r="I36" s="495"/>
      <c r="J36" s="497"/>
      <c r="K36" s="500"/>
      <c r="L36" s="500"/>
      <c r="M36" s="500"/>
      <c r="N36" s="500"/>
      <c r="O36" s="588"/>
      <c r="P36" s="594"/>
      <c r="Q36" s="565"/>
      <c r="R36" s="512"/>
      <c r="S36" s="515"/>
      <c r="T36" s="558"/>
      <c r="U36" s="167"/>
      <c r="V36" s="170"/>
      <c r="W36" s="185"/>
      <c r="X36" s="207"/>
      <c r="Y36" s="221" t="s">
        <v>65</v>
      </c>
      <c r="Z36" s="240" t="s">
        <v>79</v>
      </c>
      <c r="AA36" s="250">
        <f>M84</f>
        <v>0</v>
      </c>
      <c r="AB36" s="260"/>
    </row>
    <row r="37" spans="1:28" ht="18.600000000000001" customHeight="1">
      <c r="A37" s="480"/>
      <c r="B37" s="42" t="str">
        <f t="shared" si="0"/>
        <v/>
      </c>
      <c r="C37" s="483"/>
      <c r="D37" s="486"/>
      <c r="E37" s="486"/>
      <c r="F37" s="486"/>
      <c r="G37" s="488"/>
      <c r="H37" s="581"/>
      <c r="I37" s="494"/>
      <c r="J37" s="497"/>
      <c r="K37" s="500"/>
      <c r="L37" s="500"/>
      <c r="M37" s="500"/>
      <c r="N37" s="500"/>
      <c r="O37" s="588"/>
      <c r="P37" s="594"/>
      <c r="Q37" s="565"/>
      <c r="R37" s="512"/>
      <c r="S37" s="515"/>
      <c r="T37" s="558"/>
      <c r="U37" s="167"/>
      <c r="V37" s="170"/>
      <c r="W37" s="185"/>
      <c r="X37" s="207"/>
      <c r="Y37" s="220" t="s">
        <v>33</v>
      </c>
      <c r="Z37" s="240" t="s">
        <v>69</v>
      </c>
      <c r="AA37" s="250">
        <f>N84</f>
        <v>0</v>
      </c>
      <c r="AB37" s="260"/>
    </row>
    <row r="38" spans="1:28" ht="18.600000000000001" customHeight="1">
      <c r="A38" s="480"/>
      <c r="B38" s="42" t="str">
        <f t="shared" si="0"/>
        <v/>
      </c>
      <c r="C38" s="483"/>
      <c r="D38" s="486"/>
      <c r="E38" s="486"/>
      <c r="F38" s="486"/>
      <c r="G38" s="488"/>
      <c r="H38" s="581"/>
      <c r="I38" s="494"/>
      <c r="J38" s="497"/>
      <c r="K38" s="500"/>
      <c r="L38" s="500"/>
      <c r="M38" s="500"/>
      <c r="N38" s="500"/>
      <c r="O38" s="588"/>
      <c r="P38" s="594"/>
      <c r="Q38" s="565"/>
      <c r="R38" s="512"/>
      <c r="S38" s="515"/>
      <c r="T38" s="558"/>
      <c r="U38" s="167"/>
      <c r="V38" s="170"/>
      <c r="W38" s="186"/>
      <c r="X38" s="208"/>
      <c r="Y38" s="230" t="s">
        <v>86</v>
      </c>
      <c r="Z38" s="241" t="s">
        <v>73</v>
      </c>
      <c r="AA38" s="251">
        <f>O84</f>
        <v>0</v>
      </c>
      <c r="AB38" s="262"/>
    </row>
    <row r="39" spans="1:28" ht="18.600000000000001" customHeight="1">
      <c r="A39" s="528"/>
      <c r="B39" s="42" t="str">
        <f t="shared" si="0"/>
        <v/>
      </c>
      <c r="C39" s="483"/>
      <c r="D39" s="530"/>
      <c r="E39" s="530"/>
      <c r="F39" s="530"/>
      <c r="G39" s="571"/>
      <c r="H39" s="581"/>
      <c r="I39" s="494"/>
      <c r="J39" s="497"/>
      <c r="K39" s="500"/>
      <c r="L39" s="500"/>
      <c r="M39" s="500"/>
      <c r="N39" s="500"/>
      <c r="O39" s="588"/>
      <c r="P39" s="594"/>
      <c r="Q39" s="565"/>
      <c r="R39" s="512"/>
      <c r="S39" s="515"/>
      <c r="T39" s="558"/>
      <c r="V39" s="170"/>
      <c r="W39" s="187"/>
      <c r="X39" s="187"/>
      <c r="Y39" s="231"/>
      <c r="Z39" s="245"/>
    </row>
    <row r="40" spans="1:28" ht="18.600000000000001" customHeight="1">
      <c r="A40" s="528"/>
      <c r="B40" s="42" t="str">
        <f t="shared" si="0"/>
        <v/>
      </c>
      <c r="C40" s="483"/>
      <c r="D40" s="530"/>
      <c r="E40" s="530"/>
      <c r="F40" s="530"/>
      <c r="G40" s="571"/>
      <c r="H40" s="581"/>
      <c r="I40" s="494"/>
      <c r="J40" s="497"/>
      <c r="K40" s="500"/>
      <c r="L40" s="500"/>
      <c r="M40" s="500"/>
      <c r="N40" s="500"/>
      <c r="O40" s="588"/>
      <c r="P40" s="594"/>
      <c r="Q40" s="565"/>
      <c r="R40" s="512"/>
      <c r="S40" s="515"/>
      <c r="T40" s="558"/>
      <c r="V40" s="170"/>
      <c r="W40" s="188" t="s">
        <v>48</v>
      </c>
      <c r="X40" s="209"/>
      <c r="Y40" s="227" t="s">
        <v>46</v>
      </c>
      <c r="Z40" s="239" t="s">
        <v>16</v>
      </c>
      <c r="AA40" s="249">
        <f>P84</f>
        <v>0</v>
      </c>
      <c r="AB40" s="264" t="s">
        <v>49</v>
      </c>
    </row>
    <row r="41" spans="1:28" ht="18.600000000000001" customHeight="1">
      <c r="A41" s="528"/>
      <c r="B41" s="42" t="str">
        <f t="shared" si="0"/>
        <v/>
      </c>
      <c r="C41" s="483"/>
      <c r="D41" s="530"/>
      <c r="E41" s="530"/>
      <c r="F41" s="530"/>
      <c r="G41" s="571"/>
      <c r="H41" s="581"/>
      <c r="I41" s="494"/>
      <c r="J41" s="497"/>
      <c r="K41" s="500"/>
      <c r="L41" s="500"/>
      <c r="M41" s="500"/>
      <c r="N41" s="500"/>
      <c r="O41" s="588"/>
      <c r="P41" s="594"/>
      <c r="Q41" s="565"/>
      <c r="R41" s="512"/>
      <c r="S41" s="515"/>
      <c r="T41" s="558"/>
      <c r="V41" s="170"/>
      <c r="W41" s="189"/>
      <c r="X41" s="210"/>
      <c r="Y41" s="232" t="s">
        <v>59</v>
      </c>
      <c r="Z41" s="241" t="s">
        <v>80</v>
      </c>
      <c r="AA41" s="251">
        <f>Q84</f>
        <v>0</v>
      </c>
      <c r="AB41" s="262"/>
    </row>
    <row r="42" spans="1:28" ht="18.600000000000001" customHeight="1">
      <c r="A42" s="528"/>
      <c r="B42" s="42" t="str">
        <f t="shared" si="0"/>
        <v/>
      </c>
      <c r="C42" s="483"/>
      <c r="D42" s="530"/>
      <c r="E42" s="530"/>
      <c r="F42" s="530"/>
      <c r="G42" s="571"/>
      <c r="H42" s="581"/>
      <c r="I42" s="494"/>
      <c r="J42" s="497"/>
      <c r="K42" s="500"/>
      <c r="L42" s="500"/>
      <c r="M42" s="500"/>
      <c r="N42" s="500"/>
      <c r="O42" s="588"/>
      <c r="P42" s="594"/>
      <c r="Q42" s="565"/>
      <c r="R42" s="512"/>
      <c r="S42" s="515"/>
      <c r="T42" s="558"/>
      <c r="V42" s="170"/>
      <c r="W42" s="187"/>
      <c r="X42" s="187"/>
      <c r="Y42" s="231"/>
      <c r="Z42" s="245"/>
    </row>
    <row r="43" spans="1:28" ht="18.600000000000001" customHeight="1">
      <c r="A43" s="528"/>
      <c r="B43" s="42" t="str">
        <f t="shared" si="0"/>
        <v/>
      </c>
      <c r="C43" s="483"/>
      <c r="D43" s="530"/>
      <c r="E43" s="530"/>
      <c r="F43" s="530"/>
      <c r="G43" s="571"/>
      <c r="H43" s="581"/>
      <c r="I43" s="494"/>
      <c r="J43" s="497"/>
      <c r="K43" s="500"/>
      <c r="L43" s="500"/>
      <c r="M43" s="500"/>
      <c r="N43" s="500"/>
      <c r="O43" s="588"/>
      <c r="P43" s="594"/>
      <c r="Q43" s="565"/>
      <c r="R43" s="512"/>
      <c r="S43" s="515"/>
      <c r="T43" s="558"/>
      <c r="V43" s="170"/>
      <c r="W43" s="190" t="s">
        <v>57</v>
      </c>
      <c r="X43" s="211"/>
      <c r="Y43" s="227" t="s">
        <v>4</v>
      </c>
      <c r="Z43" s="239" t="s">
        <v>41</v>
      </c>
      <c r="AA43" s="249">
        <f>R84</f>
        <v>0</v>
      </c>
      <c r="AB43" s="264" t="s">
        <v>49</v>
      </c>
    </row>
    <row r="44" spans="1:28" ht="18.600000000000001" customHeight="1">
      <c r="A44" s="528"/>
      <c r="B44" s="42" t="str">
        <f t="shared" si="0"/>
        <v/>
      </c>
      <c r="C44" s="483"/>
      <c r="D44" s="530"/>
      <c r="E44" s="530"/>
      <c r="F44" s="530"/>
      <c r="G44" s="571"/>
      <c r="H44" s="581"/>
      <c r="I44" s="494"/>
      <c r="J44" s="497"/>
      <c r="K44" s="500"/>
      <c r="L44" s="500"/>
      <c r="M44" s="500"/>
      <c r="N44" s="500"/>
      <c r="O44" s="588"/>
      <c r="P44" s="594"/>
      <c r="Q44" s="565"/>
      <c r="R44" s="512"/>
      <c r="S44" s="515"/>
      <c r="T44" s="558"/>
      <c r="V44" s="170"/>
      <c r="W44" s="191"/>
      <c r="X44" s="212"/>
      <c r="Y44" s="223" t="s">
        <v>36</v>
      </c>
      <c r="Z44" s="241" t="s">
        <v>67</v>
      </c>
      <c r="AA44" s="251">
        <f>S84</f>
        <v>0</v>
      </c>
      <c r="AB44" s="262"/>
    </row>
    <row r="45" spans="1:28" ht="18.600000000000001" customHeight="1">
      <c r="A45" s="528"/>
      <c r="B45" s="42" t="str">
        <f t="shared" si="0"/>
        <v/>
      </c>
      <c r="C45" s="483"/>
      <c r="D45" s="530"/>
      <c r="E45" s="530"/>
      <c r="F45" s="530"/>
      <c r="G45" s="571"/>
      <c r="H45" s="581"/>
      <c r="I45" s="494"/>
      <c r="J45" s="497"/>
      <c r="K45" s="500"/>
      <c r="L45" s="500"/>
      <c r="M45" s="500"/>
      <c r="N45" s="500"/>
      <c r="O45" s="588"/>
      <c r="P45" s="594"/>
      <c r="Q45" s="565"/>
      <c r="R45" s="512"/>
      <c r="S45" s="515"/>
      <c r="T45" s="558"/>
      <c r="V45" s="170"/>
      <c r="W45" s="192"/>
      <c r="X45" s="192"/>
      <c r="Y45" s="233"/>
      <c r="Z45" s="246"/>
    </row>
    <row r="46" spans="1:28" ht="18.600000000000001" customHeight="1">
      <c r="A46" s="528"/>
      <c r="B46" s="42" t="str">
        <f t="shared" si="0"/>
        <v/>
      </c>
      <c r="C46" s="483"/>
      <c r="D46" s="530"/>
      <c r="E46" s="530"/>
      <c r="F46" s="530"/>
      <c r="G46" s="571"/>
      <c r="H46" s="581"/>
      <c r="I46" s="494"/>
      <c r="J46" s="497"/>
      <c r="K46" s="500"/>
      <c r="L46" s="500"/>
      <c r="M46" s="500"/>
      <c r="N46" s="500"/>
      <c r="O46" s="588"/>
      <c r="P46" s="594"/>
      <c r="Q46" s="565"/>
      <c r="R46" s="512"/>
      <c r="S46" s="515"/>
      <c r="T46" s="558"/>
      <c r="V46" s="170"/>
      <c r="W46" s="193"/>
      <c r="X46" s="193"/>
      <c r="Y46" s="234" t="s">
        <v>53</v>
      </c>
      <c r="Z46" s="247" t="s">
        <v>81</v>
      </c>
      <c r="AA46" s="254">
        <f>T84</f>
        <v>0</v>
      </c>
      <c r="AB46" s="265" t="s">
        <v>58</v>
      </c>
    </row>
    <row r="47" spans="1:28" ht="18.600000000000001" customHeight="1">
      <c r="A47" s="528"/>
      <c r="B47" s="42" t="str">
        <f t="shared" si="0"/>
        <v/>
      </c>
      <c r="C47" s="483"/>
      <c r="D47" s="530"/>
      <c r="E47" s="530"/>
      <c r="F47" s="530"/>
      <c r="G47" s="571"/>
      <c r="H47" s="581"/>
      <c r="I47" s="494"/>
      <c r="J47" s="497"/>
      <c r="K47" s="500"/>
      <c r="L47" s="500"/>
      <c r="M47" s="500"/>
      <c r="N47" s="500"/>
      <c r="O47" s="588"/>
      <c r="P47" s="594"/>
      <c r="Q47" s="565"/>
      <c r="R47" s="512"/>
      <c r="S47" s="515"/>
      <c r="T47" s="558"/>
      <c r="W47" s="194" t="str">
        <f>A1&amp;"年"&amp;E1&amp;"月"</f>
        <v>2025年12月</v>
      </c>
      <c r="X47" s="194"/>
      <c r="Y47" s="194"/>
      <c r="Z47" s="246"/>
      <c r="AB47" s="266"/>
    </row>
    <row r="48" spans="1:28" ht="18.600000000000001" customHeight="1">
      <c r="A48" s="528"/>
      <c r="B48" s="42" t="str">
        <f t="shared" si="0"/>
        <v/>
      </c>
      <c r="C48" s="483"/>
      <c r="D48" s="530"/>
      <c r="E48" s="530"/>
      <c r="F48" s="530"/>
      <c r="G48" s="571"/>
      <c r="H48" s="581"/>
      <c r="I48" s="494"/>
      <c r="J48" s="497"/>
      <c r="K48" s="500"/>
      <c r="L48" s="500"/>
      <c r="M48" s="500"/>
      <c r="N48" s="500"/>
      <c r="O48" s="588"/>
      <c r="P48" s="594"/>
      <c r="Q48" s="565"/>
      <c r="R48" s="512"/>
      <c r="S48" s="515"/>
      <c r="T48" s="558"/>
      <c r="W48" s="195" t="s">
        <v>58</v>
      </c>
      <c r="X48" s="195" t="s">
        <v>193</v>
      </c>
      <c r="Y48" s="235"/>
      <c r="Z48" s="246"/>
      <c r="AB48" s="266"/>
    </row>
    <row r="49" spans="1:28" ht="18.600000000000001" customHeight="1">
      <c r="A49" s="528"/>
      <c r="B49" s="42" t="str">
        <f t="shared" si="0"/>
        <v/>
      </c>
      <c r="C49" s="483"/>
      <c r="D49" s="530"/>
      <c r="E49" s="530"/>
      <c r="F49" s="530"/>
      <c r="G49" s="571"/>
      <c r="H49" s="581"/>
      <c r="I49" s="494"/>
      <c r="J49" s="497"/>
      <c r="K49" s="500"/>
      <c r="L49" s="500"/>
      <c r="M49" s="500"/>
      <c r="N49" s="500"/>
      <c r="O49" s="588"/>
      <c r="P49" s="594"/>
      <c r="Q49" s="565"/>
      <c r="R49" s="512"/>
      <c r="S49" s="515"/>
      <c r="T49" s="558"/>
      <c r="W49" s="195">
        <v>1</v>
      </c>
      <c r="X49" s="213">
        <f t="shared" ref="X49:X79" si="1">WEEKDAY($A$1&amp;"/"&amp;$E$1&amp;"/"&amp;W49)</f>
        <v>2</v>
      </c>
      <c r="Y49" s="236"/>
      <c r="Z49" s="246"/>
      <c r="AB49" s="266"/>
    </row>
    <row r="50" spans="1:28" ht="18.600000000000001" customHeight="1">
      <c r="A50" s="528"/>
      <c r="B50" s="42" t="str">
        <f t="shared" si="0"/>
        <v/>
      </c>
      <c r="C50" s="483"/>
      <c r="D50" s="530"/>
      <c r="E50" s="530"/>
      <c r="F50" s="530"/>
      <c r="G50" s="571"/>
      <c r="H50" s="581"/>
      <c r="I50" s="494"/>
      <c r="J50" s="497"/>
      <c r="K50" s="500"/>
      <c r="L50" s="500"/>
      <c r="M50" s="500"/>
      <c r="N50" s="500"/>
      <c r="O50" s="588"/>
      <c r="P50" s="594"/>
      <c r="Q50" s="565"/>
      <c r="R50" s="512"/>
      <c r="S50" s="515"/>
      <c r="T50" s="558"/>
      <c r="W50" s="195">
        <v>2</v>
      </c>
      <c r="X50" s="213">
        <f t="shared" si="1"/>
        <v>3</v>
      </c>
      <c r="Y50" s="235"/>
      <c r="Z50" s="246"/>
      <c r="AB50" s="266"/>
    </row>
    <row r="51" spans="1:28" ht="18.600000000000001" customHeight="1">
      <c r="A51" s="528"/>
      <c r="B51" s="42" t="str">
        <f t="shared" si="0"/>
        <v/>
      </c>
      <c r="C51" s="483"/>
      <c r="D51" s="530"/>
      <c r="E51" s="530"/>
      <c r="F51" s="530"/>
      <c r="G51" s="571"/>
      <c r="H51" s="581"/>
      <c r="I51" s="494"/>
      <c r="J51" s="497"/>
      <c r="K51" s="500"/>
      <c r="L51" s="500"/>
      <c r="M51" s="500"/>
      <c r="N51" s="500"/>
      <c r="O51" s="588"/>
      <c r="P51" s="594"/>
      <c r="Q51" s="565"/>
      <c r="R51" s="512"/>
      <c r="S51" s="515"/>
      <c r="T51" s="558"/>
      <c r="W51" s="195">
        <v>3</v>
      </c>
      <c r="X51" s="213">
        <f t="shared" si="1"/>
        <v>4</v>
      </c>
      <c r="Y51" s="235"/>
      <c r="Z51" s="246"/>
      <c r="AB51" s="266"/>
    </row>
    <row r="52" spans="1:28" ht="18.600000000000001" customHeight="1">
      <c r="A52" s="528"/>
      <c r="B52" s="42" t="str">
        <f t="shared" si="0"/>
        <v/>
      </c>
      <c r="C52" s="483"/>
      <c r="D52" s="530"/>
      <c r="E52" s="530"/>
      <c r="F52" s="530"/>
      <c r="G52" s="571"/>
      <c r="H52" s="581"/>
      <c r="I52" s="494"/>
      <c r="J52" s="497"/>
      <c r="K52" s="500"/>
      <c r="L52" s="500"/>
      <c r="M52" s="500"/>
      <c r="N52" s="500"/>
      <c r="O52" s="588"/>
      <c r="P52" s="594"/>
      <c r="Q52" s="565"/>
      <c r="R52" s="512"/>
      <c r="S52" s="515"/>
      <c r="T52" s="558"/>
      <c r="W52" s="195">
        <v>4</v>
      </c>
      <c r="X52" s="213">
        <f t="shared" si="1"/>
        <v>5</v>
      </c>
      <c r="Y52" s="235"/>
      <c r="Z52" s="246"/>
      <c r="AB52" s="266"/>
    </row>
    <row r="53" spans="1:28" ht="18.600000000000001" customHeight="1">
      <c r="A53" s="528"/>
      <c r="B53" s="42" t="str">
        <f t="shared" si="0"/>
        <v/>
      </c>
      <c r="C53" s="483"/>
      <c r="D53" s="530"/>
      <c r="E53" s="530"/>
      <c r="F53" s="530"/>
      <c r="G53" s="571"/>
      <c r="H53" s="581"/>
      <c r="I53" s="494"/>
      <c r="J53" s="497"/>
      <c r="K53" s="500"/>
      <c r="L53" s="500"/>
      <c r="M53" s="500"/>
      <c r="N53" s="500"/>
      <c r="O53" s="588"/>
      <c r="P53" s="594"/>
      <c r="Q53" s="565"/>
      <c r="R53" s="512"/>
      <c r="S53" s="515"/>
      <c r="T53" s="558"/>
      <c r="W53" s="195">
        <v>5</v>
      </c>
      <c r="X53" s="213">
        <f t="shared" si="1"/>
        <v>6</v>
      </c>
      <c r="Y53" s="235"/>
      <c r="Z53" s="246"/>
      <c r="AB53" s="266"/>
    </row>
    <row r="54" spans="1:28" ht="18.600000000000001" customHeight="1">
      <c r="A54" s="528"/>
      <c r="B54" s="42" t="str">
        <f t="shared" si="0"/>
        <v/>
      </c>
      <c r="C54" s="483"/>
      <c r="D54" s="530"/>
      <c r="E54" s="530"/>
      <c r="F54" s="530"/>
      <c r="G54" s="571"/>
      <c r="H54" s="581"/>
      <c r="I54" s="494"/>
      <c r="J54" s="497"/>
      <c r="K54" s="500"/>
      <c r="L54" s="500"/>
      <c r="M54" s="500"/>
      <c r="N54" s="500"/>
      <c r="O54" s="588"/>
      <c r="P54" s="594"/>
      <c r="Q54" s="565"/>
      <c r="R54" s="512"/>
      <c r="S54" s="515"/>
      <c r="T54" s="558"/>
      <c r="W54" s="195">
        <v>6</v>
      </c>
      <c r="X54" s="213">
        <f t="shared" si="1"/>
        <v>7</v>
      </c>
      <c r="Y54" s="235"/>
      <c r="Z54" s="246"/>
      <c r="AB54" s="266"/>
    </row>
    <row r="55" spans="1:28" ht="18.600000000000001" customHeight="1">
      <c r="A55" s="528"/>
      <c r="B55" s="42" t="str">
        <f t="shared" si="0"/>
        <v/>
      </c>
      <c r="C55" s="483"/>
      <c r="D55" s="530"/>
      <c r="E55" s="530"/>
      <c r="F55" s="530"/>
      <c r="G55" s="571"/>
      <c r="H55" s="581"/>
      <c r="I55" s="494"/>
      <c r="J55" s="497"/>
      <c r="K55" s="500"/>
      <c r="L55" s="500"/>
      <c r="M55" s="500"/>
      <c r="N55" s="500"/>
      <c r="O55" s="588"/>
      <c r="P55" s="594"/>
      <c r="Q55" s="565"/>
      <c r="R55" s="512"/>
      <c r="S55" s="515"/>
      <c r="T55" s="558"/>
      <c r="W55" s="195">
        <v>7</v>
      </c>
      <c r="X55" s="213">
        <f t="shared" si="1"/>
        <v>1</v>
      </c>
      <c r="Y55" s="235"/>
      <c r="Z55" s="246"/>
      <c r="AB55" s="266"/>
    </row>
    <row r="56" spans="1:28" ht="18.600000000000001" customHeight="1">
      <c r="A56" s="528"/>
      <c r="B56" s="42" t="str">
        <f t="shared" si="0"/>
        <v/>
      </c>
      <c r="C56" s="483"/>
      <c r="D56" s="530"/>
      <c r="E56" s="530"/>
      <c r="F56" s="530"/>
      <c r="G56" s="571"/>
      <c r="H56" s="581"/>
      <c r="I56" s="494"/>
      <c r="J56" s="497"/>
      <c r="K56" s="500"/>
      <c r="L56" s="500"/>
      <c r="M56" s="500"/>
      <c r="N56" s="500"/>
      <c r="O56" s="588"/>
      <c r="P56" s="594"/>
      <c r="Q56" s="565"/>
      <c r="R56" s="512"/>
      <c r="S56" s="515"/>
      <c r="T56" s="558"/>
      <c r="W56" s="195">
        <v>8</v>
      </c>
      <c r="X56" s="213">
        <f t="shared" si="1"/>
        <v>2</v>
      </c>
      <c r="Y56" s="235"/>
      <c r="Z56" s="246"/>
      <c r="AB56" s="266"/>
    </row>
    <row r="57" spans="1:28" ht="18.600000000000001" customHeight="1">
      <c r="A57" s="528"/>
      <c r="B57" s="42" t="str">
        <f t="shared" si="0"/>
        <v/>
      </c>
      <c r="C57" s="483"/>
      <c r="D57" s="530"/>
      <c r="E57" s="530"/>
      <c r="F57" s="530"/>
      <c r="G57" s="571"/>
      <c r="H57" s="581"/>
      <c r="I57" s="494"/>
      <c r="J57" s="497"/>
      <c r="K57" s="500"/>
      <c r="L57" s="500"/>
      <c r="M57" s="500"/>
      <c r="N57" s="500"/>
      <c r="O57" s="588"/>
      <c r="P57" s="594"/>
      <c r="Q57" s="565"/>
      <c r="R57" s="512"/>
      <c r="S57" s="515"/>
      <c r="T57" s="558"/>
      <c r="W57" s="195">
        <v>9</v>
      </c>
      <c r="X57" s="213">
        <f t="shared" si="1"/>
        <v>3</v>
      </c>
      <c r="Y57" s="235"/>
      <c r="Z57" s="246"/>
      <c r="AB57" s="266"/>
    </row>
    <row r="58" spans="1:28" ht="18.600000000000001" customHeight="1">
      <c r="A58" s="528"/>
      <c r="B58" s="42" t="str">
        <f t="shared" si="0"/>
        <v/>
      </c>
      <c r="C58" s="483"/>
      <c r="D58" s="530"/>
      <c r="E58" s="530"/>
      <c r="F58" s="530"/>
      <c r="G58" s="571"/>
      <c r="H58" s="581"/>
      <c r="I58" s="494"/>
      <c r="J58" s="497"/>
      <c r="K58" s="500"/>
      <c r="L58" s="500"/>
      <c r="M58" s="500"/>
      <c r="N58" s="500"/>
      <c r="O58" s="588"/>
      <c r="P58" s="594"/>
      <c r="Q58" s="565"/>
      <c r="R58" s="512"/>
      <c r="S58" s="515"/>
      <c r="T58" s="558"/>
      <c r="W58" s="195">
        <v>10</v>
      </c>
      <c r="X58" s="213">
        <f t="shared" si="1"/>
        <v>4</v>
      </c>
      <c r="Y58" s="235"/>
      <c r="Z58" s="246"/>
      <c r="AB58" s="266"/>
    </row>
    <row r="59" spans="1:28" ht="18.600000000000001" customHeight="1">
      <c r="A59" s="528"/>
      <c r="B59" s="42" t="str">
        <f t="shared" si="0"/>
        <v/>
      </c>
      <c r="C59" s="483"/>
      <c r="D59" s="530"/>
      <c r="E59" s="530"/>
      <c r="F59" s="530"/>
      <c r="G59" s="571"/>
      <c r="H59" s="581"/>
      <c r="I59" s="494"/>
      <c r="J59" s="497"/>
      <c r="K59" s="500"/>
      <c r="L59" s="500"/>
      <c r="M59" s="500"/>
      <c r="N59" s="500"/>
      <c r="O59" s="588"/>
      <c r="P59" s="594"/>
      <c r="Q59" s="565"/>
      <c r="R59" s="512"/>
      <c r="S59" s="515"/>
      <c r="T59" s="558"/>
      <c r="W59" s="195">
        <v>11</v>
      </c>
      <c r="X59" s="213">
        <f t="shared" si="1"/>
        <v>5</v>
      </c>
      <c r="Y59" s="235"/>
      <c r="Z59" s="246"/>
      <c r="AB59" s="266"/>
    </row>
    <row r="60" spans="1:28" ht="18.600000000000001" customHeight="1">
      <c r="A60" s="528"/>
      <c r="B60" s="42" t="str">
        <f t="shared" si="0"/>
        <v/>
      </c>
      <c r="C60" s="483"/>
      <c r="D60" s="530"/>
      <c r="E60" s="530"/>
      <c r="F60" s="530"/>
      <c r="G60" s="571"/>
      <c r="H60" s="581"/>
      <c r="I60" s="494"/>
      <c r="J60" s="497"/>
      <c r="K60" s="500"/>
      <c r="L60" s="500"/>
      <c r="M60" s="500"/>
      <c r="N60" s="500"/>
      <c r="O60" s="588"/>
      <c r="P60" s="594"/>
      <c r="Q60" s="565"/>
      <c r="R60" s="512"/>
      <c r="S60" s="515"/>
      <c r="T60" s="558"/>
      <c r="W60" s="195">
        <v>12</v>
      </c>
      <c r="X60" s="213">
        <f t="shared" si="1"/>
        <v>6</v>
      </c>
      <c r="Y60" s="235"/>
      <c r="Z60" s="246"/>
      <c r="AB60" s="266"/>
    </row>
    <row r="61" spans="1:28" ht="18.600000000000001" customHeight="1">
      <c r="A61" s="528"/>
      <c r="B61" s="42" t="str">
        <f t="shared" si="0"/>
        <v/>
      </c>
      <c r="C61" s="483"/>
      <c r="D61" s="530"/>
      <c r="E61" s="530"/>
      <c r="F61" s="530"/>
      <c r="G61" s="571"/>
      <c r="H61" s="581"/>
      <c r="I61" s="494"/>
      <c r="J61" s="497"/>
      <c r="K61" s="500"/>
      <c r="L61" s="500"/>
      <c r="M61" s="500"/>
      <c r="N61" s="500"/>
      <c r="O61" s="588"/>
      <c r="P61" s="594"/>
      <c r="Q61" s="565"/>
      <c r="R61" s="512"/>
      <c r="S61" s="515"/>
      <c r="T61" s="558"/>
      <c r="W61" s="195">
        <v>13</v>
      </c>
      <c r="X61" s="213">
        <f t="shared" si="1"/>
        <v>7</v>
      </c>
      <c r="Y61" s="235"/>
      <c r="Z61" s="246"/>
      <c r="AB61" s="266"/>
    </row>
    <row r="62" spans="1:28" ht="18.600000000000001" customHeight="1">
      <c r="A62" s="528"/>
      <c r="B62" s="42" t="str">
        <f t="shared" si="0"/>
        <v/>
      </c>
      <c r="C62" s="483"/>
      <c r="D62" s="530"/>
      <c r="E62" s="530"/>
      <c r="F62" s="530"/>
      <c r="G62" s="571"/>
      <c r="H62" s="581"/>
      <c r="I62" s="494"/>
      <c r="J62" s="497"/>
      <c r="K62" s="500"/>
      <c r="L62" s="500"/>
      <c r="M62" s="500"/>
      <c r="N62" s="500"/>
      <c r="O62" s="588"/>
      <c r="P62" s="594"/>
      <c r="Q62" s="565"/>
      <c r="R62" s="512"/>
      <c r="S62" s="515"/>
      <c r="T62" s="558"/>
      <c r="W62" s="195">
        <v>14</v>
      </c>
      <c r="X62" s="213">
        <f t="shared" si="1"/>
        <v>1</v>
      </c>
      <c r="Y62" s="235"/>
      <c r="Z62" s="246"/>
      <c r="AB62" s="266"/>
    </row>
    <row r="63" spans="1:28" ht="18.600000000000001" customHeight="1">
      <c r="A63" s="528"/>
      <c r="B63" s="42" t="str">
        <f t="shared" si="0"/>
        <v/>
      </c>
      <c r="C63" s="483"/>
      <c r="D63" s="486"/>
      <c r="E63" s="486"/>
      <c r="F63" s="486"/>
      <c r="G63" s="488"/>
      <c r="H63" s="581"/>
      <c r="I63" s="494"/>
      <c r="J63" s="497"/>
      <c r="K63" s="500"/>
      <c r="L63" s="500"/>
      <c r="M63" s="500"/>
      <c r="N63" s="500"/>
      <c r="O63" s="588"/>
      <c r="P63" s="594"/>
      <c r="Q63" s="565"/>
      <c r="R63" s="512"/>
      <c r="S63" s="515"/>
      <c r="T63" s="558"/>
      <c r="W63" s="195">
        <v>15</v>
      </c>
      <c r="X63" s="213">
        <f t="shared" si="1"/>
        <v>2</v>
      </c>
      <c r="Y63" s="235"/>
      <c r="Z63" s="246"/>
      <c r="AB63" s="266"/>
    </row>
    <row r="64" spans="1:28" ht="18.600000000000001" customHeight="1">
      <c r="A64" s="528"/>
      <c r="B64" s="42" t="str">
        <f t="shared" si="0"/>
        <v/>
      </c>
      <c r="C64" s="483"/>
      <c r="D64" s="486"/>
      <c r="E64" s="486"/>
      <c r="F64" s="486"/>
      <c r="G64" s="488"/>
      <c r="H64" s="581"/>
      <c r="I64" s="494"/>
      <c r="J64" s="497"/>
      <c r="K64" s="500"/>
      <c r="L64" s="500"/>
      <c r="M64" s="500"/>
      <c r="N64" s="500"/>
      <c r="O64" s="588"/>
      <c r="P64" s="594"/>
      <c r="Q64" s="565"/>
      <c r="R64" s="512"/>
      <c r="S64" s="515"/>
      <c r="T64" s="558"/>
      <c r="W64" s="195">
        <v>16</v>
      </c>
      <c r="X64" s="213">
        <f t="shared" si="1"/>
        <v>3</v>
      </c>
      <c r="Y64" s="235"/>
      <c r="Z64" s="246"/>
      <c r="AB64" s="266"/>
    </row>
    <row r="65" spans="1:28" ht="18.600000000000001" customHeight="1">
      <c r="A65" s="528"/>
      <c r="B65" s="42" t="str">
        <f t="shared" si="0"/>
        <v/>
      </c>
      <c r="C65" s="483"/>
      <c r="D65" s="486"/>
      <c r="E65" s="486"/>
      <c r="F65" s="486"/>
      <c r="G65" s="488"/>
      <c r="H65" s="581"/>
      <c r="I65" s="494"/>
      <c r="J65" s="497"/>
      <c r="K65" s="500"/>
      <c r="L65" s="500"/>
      <c r="M65" s="500"/>
      <c r="N65" s="500"/>
      <c r="O65" s="588"/>
      <c r="P65" s="594"/>
      <c r="Q65" s="565"/>
      <c r="R65" s="512"/>
      <c r="S65" s="515"/>
      <c r="T65" s="558"/>
      <c r="W65" s="195">
        <v>17</v>
      </c>
      <c r="X65" s="213">
        <f t="shared" si="1"/>
        <v>4</v>
      </c>
      <c r="Y65" s="235"/>
      <c r="Z65" s="246"/>
      <c r="AB65" s="266"/>
    </row>
    <row r="66" spans="1:28" ht="18.600000000000001" customHeight="1">
      <c r="A66" s="528"/>
      <c r="B66" s="42" t="str">
        <f t="shared" si="0"/>
        <v/>
      </c>
      <c r="C66" s="483"/>
      <c r="D66" s="486"/>
      <c r="E66" s="486"/>
      <c r="F66" s="486"/>
      <c r="G66" s="488"/>
      <c r="H66" s="581"/>
      <c r="I66" s="494"/>
      <c r="J66" s="497"/>
      <c r="K66" s="500"/>
      <c r="L66" s="500"/>
      <c r="M66" s="500"/>
      <c r="N66" s="500"/>
      <c r="O66" s="588"/>
      <c r="P66" s="594"/>
      <c r="Q66" s="565"/>
      <c r="R66" s="512"/>
      <c r="S66" s="515"/>
      <c r="T66" s="558"/>
      <c r="W66" s="195">
        <v>18</v>
      </c>
      <c r="X66" s="213">
        <f t="shared" si="1"/>
        <v>5</v>
      </c>
      <c r="Y66" s="235"/>
      <c r="Z66" s="246"/>
      <c r="AB66" s="266"/>
    </row>
    <row r="67" spans="1:28" ht="18.600000000000001" customHeight="1">
      <c r="A67" s="528"/>
      <c r="B67" s="42" t="str">
        <f t="shared" si="0"/>
        <v/>
      </c>
      <c r="C67" s="483"/>
      <c r="D67" s="486"/>
      <c r="E67" s="486"/>
      <c r="F67" s="486"/>
      <c r="G67" s="488"/>
      <c r="H67" s="581"/>
      <c r="I67" s="494"/>
      <c r="J67" s="497"/>
      <c r="K67" s="500"/>
      <c r="L67" s="500"/>
      <c r="M67" s="500"/>
      <c r="N67" s="500"/>
      <c r="O67" s="588"/>
      <c r="P67" s="594"/>
      <c r="Q67" s="565"/>
      <c r="R67" s="512"/>
      <c r="S67" s="515"/>
      <c r="T67" s="558"/>
      <c r="W67" s="195">
        <v>19</v>
      </c>
      <c r="X67" s="213">
        <f t="shared" si="1"/>
        <v>6</v>
      </c>
      <c r="Y67" s="235"/>
      <c r="Z67" s="246"/>
      <c r="AB67" s="266"/>
    </row>
    <row r="68" spans="1:28" ht="18.600000000000001" customHeight="1">
      <c r="A68" s="528"/>
      <c r="B68" s="42" t="str">
        <f t="shared" si="0"/>
        <v/>
      </c>
      <c r="C68" s="483"/>
      <c r="D68" s="486"/>
      <c r="E68" s="486"/>
      <c r="F68" s="486"/>
      <c r="G68" s="488"/>
      <c r="H68" s="581"/>
      <c r="I68" s="494"/>
      <c r="J68" s="497"/>
      <c r="K68" s="500"/>
      <c r="L68" s="500"/>
      <c r="M68" s="500"/>
      <c r="N68" s="500"/>
      <c r="O68" s="588"/>
      <c r="P68" s="594"/>
      <c r="Q68" s="565"/>
      <c r="R68" s="512"/>
      <c r="S68" s="515"/>
      <c r="T68" s="558"/>
      <c r="W68" s="195">
        <v>20</v>
      </c>
      <c r="X68" s="213">
        <f t="shared" si="1"/>
        <v>7</v>
      </c>
      <c r="Y68" s="235"/>
      <c r="Z68" s="246"/>
      <c r="AB68" s="266"/>
    </row>
    <row r="69" spans="1:28" ht="18.600000000000001" customHeight="1">
      <c r="A69" s="528"/>
      <c r="B69" s="42" t="str">
        <f t="shared" si="0"/>
        <v/>
      </c>
      <c r="C69" s="483"/>
      <c r="D69" s="486"/>
      <c r="E69" s="486"/>
      <c r="F69" s="486"/>
      <c r="G69" s="488"/>
      <c r="H69" s="581"/>
      <c r="I69" s="494"/>
      <c r="J69" s="497"/>
      <c r="K69" s="500"/>
      <c r="L69" s="500"/>
      <c r="M69" s="500"/>
      <c r="N69" s="500"/>
      <c r="O69" s="588"/>
      <c r="P69" s="594"/>
      <c r="Q69" s="565"/>
      <c r="R69" s="512"/>
      <c r="S69" s="515"/>
      <c r="T69" s="558"/>
      <c r="W69" s="195">
        <v>21</v>
      </c>
      <c r="X69" s="213">
        <f t="shared" si="1"/>
        <v>1</v>
      </c>
      <c r="Y69" s="235"/>
      <c r="Z69" s="246"/>
      <c r="AB69" s="266"/>
    </row>
    <row r="70" spans="1:28" ht="18.600000000000001" customHeight="1">
      <c r="A70" s="528"/>
      <c r="B70" s="42" t="str">
        <f t="shared" si="0"/>
        <v/>
      </c>
      <c r="C70" s="483"/>
      <c r="D70" s="486"/>
      <c r="E70" s="486"/>
      <c r="F70" s="486"/>
      <c r="G70" s="488"/>
      <c r="H70" s="581"/>
      <c r="I70" s="494"/>
      <c r="J70" s="497"/>
      <c r="K70" s="500"/>
      <c r="L70" s="500"/>
      <c r="M70" s="500"/>
      <c r="N70" s="500"/>
      <c r="O70" s="588"/>
      <c r="P70" s="594"/>
      <c r="Q70" s="565"/>
      <c r="R70" s="512"/>
      <c r="S70" s="515"/>
      <c r="T70" s="558"/>
      <c r="W70" s="195">
        <v>22</v>
      </c>
      <c r="X70" s="213">
        <f t="shared" si="1"/>
        <v>2</v>
      </c>
      <c r="Y70" s="235"/>
      <c r="Z70" s="246"/>
      <c r="AB70" s="266"/>
    </row>
    <row r="71" spans="1:28" ht="18.600000000000001" customHeight="1">
      <c r="A71" s="528"/>
      <c r="B71" s="42" t="str">
        <f t="shared" si="0"/>
        <v/>
      </c>
      <c r="C71" s="483"/>
      <c r="D71" s="530"/>
      <c r="E71" s="530"/>
      <c r="F71" s="530"/>
      <c r="G71" s="571"/>
      <c r="H71" s="581"/>
      <c r="I71" s="494"/>
      <c r="J71" s="497"/>
      <c r="K71" s="500"/>
      <c r="L71" s="500"/>
      <c r="M71" s="500"/>
      <c r="N71" s="500"/>
      <c r="O71" s="588"/>
      <c r="P71" s="594"/>
      <c r="Q71" s="565"/>
      <c r="R71" s="512"/>
      <c r="S71" s="515"/>
      <c r="T71" s="558"/>
      <c r="W71" s="195">
        <v>23</v>
      </c>
      <c r="X71" s="213">
        <f t="shared" si="1"/>
        <v>3</v>
      </c>
      <c r="Y71" s="235"/>
      <c r="Z71" s="246"/>
      <c r="AB71" s="266"/>
    </row>
    <row r="72" spans="1:28" ht="18.600000000000001" customHeight="1">
      <c r="A72" s="528"/>
      <c r="B72" s="42" t="str">
        <f t="shared" si="0"/>
        <v/>
      </c>
      <c r="C72" s="483"/>
      <c r="D72" s="530"/>
      <c r="E72" s="530"/>
      <c r="F72" s="530"/>
      <c r="G72" s="571"/>
      <c r="H72" s="581"/>
      <c r="I72" s="494"/>
      <c r="J72" s="497"/>
      <c r="K72" s="500"/>
      <c r="L72" s="500"/>
      <c r="M72" s="500"/>
      <c r="N72" s="500"/>
      <c r="O72" s="588"/>
      <c r="P72" s="594"/>
      <c r="Q72" s="565"/>
      <c r="R72" s="512"/>
      <c r="S72" s="515"/>
      <c r="T72" s="558"/>
      <c r="W72" s="195">
        <v>24</v>
      </c>
      <c r="X72" s="213">
        <f t="shared" si="1"/>
        <v>4</v>
      </c>
      <c r="Y72" s="235"/>
      <c r="Z72" s="246"/>
      <c r="AB72" s="266"/>
    </row>
    <row r="73" spans="1:28" ht="18.600000000000001" customHeight="1">
      <c r="A73" s="528"/>
      <c r="B73" s="42" t="str">
        <f t="shared" ref="B73:B83" si="2">IF(A73&lt;&gt;"",WEEKDAY($A$1&amp;"/"&amp;$E$1&amp;"/"&amp;A73),"")</f>
        <v/>
      </c>
      <c r="C73" s="483"/>
      <c r="D73" s="530"/>
      <c r="E73" s="530"/>
      <c r="F73" s="530"/>
      <c r="G73" s="571"/>
      <c r="H73" s="581"/>
      <c r="I73" s="494"/>
      <c r="J73" s="497"/>
      <c r="K73" s="500"/>
      <c r="L73" s="500"/>
      <c r="M73" s="500"/>
      <c r="N73" s="500"/>
      <c r="O73" s="588"/>
      <c r="P73" s="594"/>
      <c r="Q73" s="565"/>
      <c r="R73" s="512"/>
      <c r="S73" s="515"/>
      <c r="T73" s="558"/>
      <c r="W73" s="195">
        <v>25</v>
      </c>
      <c r="X73" s="213">
        <f t="shared" si="1"/>
        <v>5</v>
      </c>
      <c r="Y73" s="235"/>
      <c r="Z73" s="246"/>
      <c r="AB73" s="266"/>
    </row>
    <row r="74" spans="1:28" ht="18.600000000000001" customHeight="1">
      <c r="A74" s="528"/>
      <c r="B74" s="42" t="str">
        <f t="shared" si="2"/>
        <v/>
      </c>
      <c r="C74" s="483"/>
      <c r="D74" s="530"/>
      <c r="E74" s="530"/>
      <c r="F74" s="530"/>
      <c r="G74" s="571"/>
      <c r="H74" s="581"/>
      <c r="I74" s="494"/>
      <c r="J74" s="497"/>
      <c r="K74" s="500"/>
      <c r="L74" s="500"/>
      <c r="M74" s="500"/>
      <c r="N74" s="500"/>
      <c r="O74" s="588"/>
      <c r="P74" s="594"/>
      <c r="Q74" s="565"/>
      <c r="R74" s="512"/>
      <c r="S74" s="515"/>
      <c r="T74" s="558"/>
      <c r="W74" s="195">
        <v>26</v>
      </c>
      <c r="X74" s="213">
        <f t="shared" si="1"/>
        <v>6</v>
      </c>
      <c r="Y74" s="235"/>
      <c r="Z74" s="246"/>
      <c r="AB74" s="266"/>
    </row>
    <row r="75" spans="1:28" ht="18.600000000000001" customHeight="1">
      <c r="A75" s="528"/>
      <c r="B75" s="42" t="str">
        <f t="shared" si="2"/>
        <v/>
      </c>
      <c r="C75" s="483"/>
      <c r="D75" s="530"/>
      <c r="E75" s="530"/>
      <c r="F75" s="530"/>
      <c r="G75" s="571"/>
      <c r="H75" s="581"/>
      <c r="I75" s="494"/>
      <c r="J75" s="497"/>
      <c r="K75" s="500"/>
      <c r="L75" s="500"/>
      <c r="M75" s="500"/>
      <c r="N75" s="500"/>
      <c r="O75" s="588"/>
      <c r="P75" s="594"/>
      <c r="Q75" s="565"/>
      <c r="R75" s="512"/>
      <c r="S75" s="515"/>
      <c r="T75" s="558"/>
      <c r="W75" s="195">
        <v>27</v>
      </c>
      <c r="X75" s="213">
        <f t="shared" si="1"/>
        <v>7</v>
      </c>
      <c r="Y75" s="235"/>
      <c r="Z75" s="246"/>
      <c r="AB75" s="266"/>
    </row>
    <row r="76" spans="1:28" ht="18.600000000000001" customHeight="1">
      <c r="A76" s="528"/>
      <c r="B76" s="42" t="str">
        <f t="shared" si="2"/>
        <v/>
      </c>
      <c r="C76" s="483"/>
      <c r="D76" s="530"/>
      <c r="E76" s="530"/>
      <c r="F76" s="530"/>
      <c r="G76" s="571"/>
      <c r="H76" s="581"/>
      <c r="I76" s="494"/>
      <c r="J76" s="497"/>
      <c r="K76" s="500"/>
      <c r="L76" s="500"/>
      <c r="M76" s="500"/>
      <c r="N76" s="500"/>
      <c r="O76" s="588"/>
      <c r="P76" s="594"/>
      <c r="Q76" s="565"/>
      <c r="R76" s="512"/>
      <c r="S76" s="515"/>
      <c r="T76" s="558"/>
      <c r="W76" s="195">
        <v>28</v>
      </c>
      <c r="X76" s="213">
        <f t="shared" si="1"/>
        <v>1</v>
      </c>
      <c r="Y76" s="235"/>
      <c r="Z76" s="246"/>
      <c r="AB76" s="266"/>
    </row>
    <row r="77" spans="1:28" ht="18.600000000000001" customHeight="1">
      <c r="A77" s="528"/>
      <c r="B77" s="42" t="str">
        <f t="shared" si="2"/>
        <v/>
      </c>
      <c r="C77" s="483"/>
      <c r="D77" s="530"/>
      <c r="E77" s="530"/>
      <c r="F77" s="530"/>
      <c r="G77" s="571"/>
      <c r="H77" s="581"/>
      <c r="I77" s="494"/>
      <c r="J77" s="497"/>
      <c r="K77" s="500"/>
      <c r="L77" s="500"/>
      <c r="M77" s="500"/>
      <c r="N77" s="500"/>
      <c r="O77" s="588"/>
      <c r="P77" s="594"/>
      <c r="Q77" s="565"/>
      <c r="R77" s="512"/>
      <c r="S77" s="515"/>
      <c r="T77" s="558"/>
      <c r="W77" s="195">
        <v>29</v>
      </c>
      <c r="X77" s="213">
        <f t="shared" si="1"/>
        <v>2</v>
      </c>
      <c r="Y77" s="235"/>
      <c r="Z77" s="246"/>
      <c r="AB77" s="266"/>
    </row>
    <row r="78" spans="1:28" ht="18.600000000000001" customHeight="1">
      <c r="A78" s="528"/>
      <c r="B78" s="42" t="str">
        <f t="shared" si="2"/>
        <v/>
      </c>
      <c r="C78" s="483"/>
      <c r="D78" s="530"/>
      <c r="E78" s="530"/>
      <c r="F78" s="530"/>
      <c r="G78" s="571"/>
      <c r="H78" s="581"/>
      <c r="I78" s="494"/>
      <c r="J78" s="497"/>
      <c r="K78" s="500"/>
      <c r="L78" s="500"/>
      <c r="M78" s="500"/>
      <c r="N78" s="500"/>
      <c r="O78" s="588"/>
      <c r="P78" s="594"/>
      <c r="Q78" s="565"/>
      <c r="R78" s="512"/>
      <c r="S78" s="515"/>
      <c r="T78" s="558"/>
      <c r="W78" s="195">
        <v>30</v>
      </c>
      <c r="X78" s="213">
        <f t="shared" si="1"/>
        <v>3</v>
      </c>
      <c r="Y78" s="235"/>
      <c r="Z78" s="246"/>
      <c r="AB78" s="266"/>
    </row>
    <row r="79" spans="1:28" ht="18.600000000000001" customHeight="1">
      <c r="A79" s="528"/>
      <c r="B79" s="42" t="str">
        <f t="shared" si="2"/>
        <v/>
      </c>
      <c r="C79" s="483"/>
      <c r="D79" s="530"/>
      <c r="E79" s="530"/>
      <c r="F79" s="530"/>
      <c r="G79" s="571"/>
      <c r="H79" s="581"/>
      <c r="I79" s="494"/>
      <c r="J79" s="497"/>
      <c r="K79" s="500"/>
      <c r="L79" s="500"/>
      <c r="M79" s="500"/>
      <c r="N79" s="500"/>
      <c r="O79" s="588"/>
      <c r="P79" s="594"/>
      <c r="Q79" s="565"/>
      <c r="R79" s="512"/>
      <c r="S79" s="515"/>
      <c r="T79" s="558"/>
      <c r="W79" s="195">
        <v>31</v>
      </c>
      <c r="X79" s="213">
        <f t="shared" si="1"/>
        <v>4</v>
      </c>
      <c r="Y79" s="235"/>
      <c r="Z79" s="246"/>
      <c r="AB79" s="266"/>
    </row>
    <row r="80" spans="1:28" ht="18.600000000000001" customHeight="1">
      <c r="A80" s="528"/>
      <c r="B80" s="42" t="str">
        <f t="shared" si="2"/>
        <v/>
      </c>
      <c r="C80" s="483"/>
      <c r="D80" s="530"/>
      <c r="E80" s="530"/>
      <c r="F80" s="530"/>
      <c r="G80" s="571"/>
      <c r="H80" s="581"/>
      <c r="I80" s="494"/>
      <c r="J80" s="497"/>
      <c r="K80" s="500"/>
      <c r="L80" s="500"/>
      <c r="M80" s="500"/>
      <c r="N80" s="500"/>
      <c r="O80" s="588"/>
      <c r="P80" s="594"/>
      <c r="Q80" s="565"/>
      <c r="R80" s="512"/>
      <c r="S80" s="515"/>
      <c r="T80" s="558"/>
      <c r="W80" s="193"/>
      <c r="X80" s="193"/>
      <c r="Y80" s="235"/>
      <c r="Z80" s="246"/>
      <c r="AB80" s="266"/>
    </row>
    <row r="81" spans="1:28" ht="18.600000000000001" customHeight="1">
      <c r="A81" s="528"/>
      <c r="B81" s="42" t="str">
        <f t="shared" si="2"/>
        <v/>
      </c>
      <c r="C81" s="483"/>
      <c r="D81" s="530"/>
      <c r="E81" s="530"/>
      <c r="F81" s="530"/>
      <c r="G81" s="571"/>
      <c r="H81" s="581"/>
      <c r="I81" s="494"/>
      <c r="J81" s="497"/>
      <c r="K81" s="500"/>
      <c r="L81" s="500"/>
      <c r="M81" s="500"/>
      <c r="N81" s="500"/>
      <c r="O81" s="588"/>
      <c r="P81" s="594"/>
      <c r="Q81" s="565"/>
      <c r="R81" s="512"/>
      <c r="S81" s="515"/>
      <c r="T81" s="558"/>
      <c r="W81" s="193"/>
      <c r="X81" s="193"/>
      <c r="Y81" s="235"/>
      <c r="Z81" s="246"/>
      <c r="AB81" s="266"/>
    </row>
    <row r="82" spans="1:28" ht="18.600000000000001" customHeight="1">
      <c r="A82" s="528"/>
      <c r="B82" s="42" t="str">
        <f t="shared" si="2"/>
        <v/>
      </c>
      <c r="C82" s="483"/>
      <c r="D82" s="486"/>
      <c r="E82" s="486"/>
      <c r="F82" s="486"/>
      <c r="G82" s="488"/>
      <c r="H82" s="581"/>
      <c r="I82" s="494"/>
      <c r="J82" s="497"/>
      <c r="K82" s="500"/>
      <c r="L82" s="500"/>
      <c r="M82" s="500"/>
      <c r="N82" s="500"/>
      <c r="O82" s="588"/>
      <c r="P82" s="594"/>
      <c r="Q82" s="565"/>
      <c r="R82" s="512"/>
      <c r="S82" s="515"/>
      <c r="T82" s="558"/>
      <c r="W82" s="193"/>
      <c r="X82" s="193"/>
      <c r="Y82" s="235"/>
      <c r="Z82" s="246"/>
      <c r="AB82" s="266"/>
    </row>
    <row r="83" spans="1:28" ht="18.600000000000001" customHeight="1">
      <c r="A83" s="529"/>
      <c r="B83" s="43" t="str">
        <f t="shared" si="2"/>
        <v/>
      </c>
      <c r="C83" s="484"/>
      <c r="D83" s="531"/>
      <c r="E83" s="531"/>
      <c r="F83" s="531"/>
      <c r="G83" s="576"/>
      <c r="H83" s="583"/>
      <c r="I83" s="496"/>
      <c r="J83" s="499"/>
      <c r="K83" s="502"/>
      <c r="L83" s="502"/>
      <c r="M83" s="502"/>
      <c r="N83" s="502"/>
      <c r="O83" s="589"/>
      <c r="P83" s="595"/>
      <c r="Q83" s="566"/>
      <c r="R83" s="513"/>
      <c r="S83" s="516"/>
      <c r="T83" s="559"/>
      <c r="W83" s="193"/>
      <c r="X83" s="193"/>
      <c r="Y83" s="235"/>
      <c r="Z83" s="246"/>
      <c r="AB83" s="266"/>
    </row>
    <row r="84" spans="1:28" ht="18.600000000000001" customHeight="1">
      <c r="A84" s="34" t="s">
        <v>105</v>
      </c>
      <c r="B84" s="44"/>
      <c r="C84" s="44"/>
      <c r="D84" s="44"/>
      <c r="E84" s="44"/>
      <c r="F84" s="44"/>
      <c r="G84" s="70"/>
      <c r="H84" s="83">
        <f>COUNTA(H9:H83)</f>
        <v>0</v>
      </c>
      <c r="I84" s="95">
        <f>COUNTA(I9:I83)</f>
        <v>0</v>
      </c>
      <c r="J84" s="104">
        <f t="shared" ref="J84:S84" si="3">SUM(J9:J83)</f>
        <v>0</v>
      </c>
      <c r="K84" s="83">
        <f t="shared" si="3"/>
        <v>0</v>
      </c>
      <c r="L84" s="83">
        <f t="shared" si="3"/>
        <v>0</v>
      </c>
      <c r="M84" s="83">
        <f t="shared" si="3"/>
        <v>0</v>
      </c>
      <c r="N84" s="83">
        <f t="shared" si="3"/>
        <v>0</v>
      </c>
      <c r="O84" s="83">
        <f t="shared" si="3"/>
        <v>0</v>
      </c>
      <c r="P84" s="83">
        <f t="shared" si="3"/>
        <v>0</v>
      </c>
      <c r="Q84" s="83">
        <f t="shared" si="3"/>
        <v>0</v>
      </c>
      <c r="R84" s="83">
        <f t="shared" si="3"/>
        <v>0</v>
      </c>
      <c r="S84" s="83">
        <f t="shared" si="3"/>
        <v>0</v>
      </c>
      <c r="T84" s="104">
        <f>COUNTA(T9:T83)</f>
        <v>0</v>
      </c>
      <c r="W84" s="193"/>
      <c r="X84" s="193"/>
      <c r="Y84" s="235"/>
      <c r="Z84" s="246"/>
      <c r="AB84" s="266"/>
    </row>
    <row r="85" spans="1:28" ht="18.600000000000001" customHeight="1">
      <c r="A85" s="3"/>
      <c r="B85" s="45"/>
      <c r="C85" s="56"/>
      <c r="D85" s="45"/>
      <c r="E85" s="56"/>
      <c r="F85" s="45"/>
      <c r="G85" s="71"/>
      <c r="H85" s="84" t="str">
        <f>IF(H84=I84,"","※↑「内容」↑「分野」の件数が一致するように入力してください。")</f>
        <v/>
      </c>
      <c r="T85" s="165" t="str">
        <f>IF(T84&gt;31,"↑","")</f>
        <v/>
      </c>
      <c r="W85" s="193"/>
      <c r="X85" s="193"/>
      <c r="Y85" s="235"/>
      <c r="Z85" s="246"/>
      <c r="AB85" s="266"/>
    </row>
    <row r="86" spans="1:28" ht="18.600000000000001" customHeight="1">
      <c r="A86" s="25" t="str">
        <f>IF(B119&lt;&gt;T84,"報告日数（A列）と活動日数（T列）が一致していません。活動日数（T列）は一日に一つだけ【〇】を入力してください。","")</f>
        <v/>
      </c>
      <c r="T86" s="165" t="str">
        <f>IF(T84&gt;31,"活動日数が今月の日数を越えないように訂正してください。","")</f>
        <v/>
      </c>
      <c r="W86" s="193"/>
      <c r="X86" s="193"/>
      <c r="Y86" s="235"/>
      <c r="Z86" s="246"/>
      <c r="AB86" s="266"/>
    </row>
    <row r="87" spans="1:28" ht="18.600000000000001" customHeight="1">
      <c r="W87" s="193"/>
      <c r="X87" s="193"/>
      <c r="Y87" s="235"/>
      <c r="Z87" s="246"/>
      <c r="AB87" s="266"/>
    </row>
    <row r="88" spans="1:28">
      <c r="A88" s="35">
        <f>COUNTIF($A$9:$A$83,1)</f>
        <v>0</v>
      </c>
      <c r="B88" s="35">
        <f t="shared" ref="B88:B118" si="4">COUNTIF(A88,"&gt;=1")</f>
        <v>0</v>
      </c>
    </row>
    <row r="89" spans="1:28">
      <c r="A89" s="35">
        <f>COUNTIF($A$9:$A$83,2)</f>
        <v>0</v>
      </c>
      <c r="B89" s="35">
        <f t="shared" si="4"/>
        <v>0</v>
      </c>
    </row>
    <row r="90" spans="1:28">
      <c r="A90" s="35">
        <f>COUNTIF($A$9:$A$83,3)</f>
        <v>0</v>
      </c>
      <c r="B90" s="35">
        <f t="shared" si="4"/>
        <v>0</v>
      </c>
    </row>
    <row r="91" spans="1:28">
      <c r="A91" s="35">
        <f>COUNTIF($A$9:$A$83,4)</f>
        <v>0</v>
      </c>
      <c r="B91" s="35">
        <f t="shared" si="4"/>
        <v>0</v>
      </c>
    </row>
    <row r="92" spans="1:28">
      <c r="A92" s="35">
        <f>COUNTIF($A$9:$A$83,5)</f>
        <v>0</v>
      </c>
      <c r="B92" s="35">
        <f t="shared" si="4"/>
        <v>0</v>
      </c>
    </row>
    <row r="93" spans="1:28">
      <c r="A93" s="35">
        <f>COUNTIF($A$9:$A$83,6)</f>
        <v>0</v>
      </c>
      <c r="B93" s="35">
        <f t="shared" si="4"/>
        <v>0</v>
      </c>
    </row>
    <row r="94" spans="1:28">
      <c r="A94" s="35">
        <f>COUNTIF($A$9:$A$83,7)</f>
        <v>0</v>
      </c>
      <c r="B94" s="35">
        <f t="shared" si="4"/>
        <v>0</v>
      </c>
    </row>
    <row r="95" spans="1:28">
      <c r="A95" s="35">
        <f>COUNTIF($A$9:$A$83,8)</f>
        <v>0</v>
      </c>
      <c r="B95" s="35">
        <f t="shared" si="4"/>
        <v>0</v>
      </c>
    </row>
    <row r="96" spans="1:28">
      <c r="A96" s="35">
        <f>COUNTIF($A$9:$A$83,9)</f>
        <v>0</v>
      </c>
      <c r="B96" s="35">
        <f t="shared" si="4"/>
        <v>0</v>
      </c>
    </row>
    <row r="97" spans="1:2">
      <c r="A97" s="35">
        <f>COUNTIF($A$9:$A$83,10)</f>
        <v>0</v>
      </c>
      <c r="B97" s="35">
        <f t="shared" si="4"/>
        <v>0</v>
      </c>
    </row>
    <row r="98" spans="1:2">
      <c r="A98" s="35">
        <f>COUNTIF($A$9:$A$83,11)</f>
        <v>0</v>
      </c>
      <c r="B98" s="35">
        <f t="shared" si="4"/>
        <v>0</v>
      </c>
    </row>
    <row r="99" spans="1:2">
      <c r="A99" s="35">
        <f>COUNTIF($A$9:$A$83,12)</f>
        <v>0</v>
      </c>
      <c r="B99" s="35">
        <f t="shared" si="4"/>
        <v>0</v>
      </c>
    </row>
    <row r="100" spans="1:2">
      <c r="A100" s="35">
        <f>COUNTIF($A$9:$A$83,13)</f>
        <v>0</v>
      </c>
      <c r="B100" s="35">
        <f t="shared" si="4"/>
        <v>0</v>
      </c>
    </row>
    <row r="101" spans="1:2">
      <c r="A101" s="35">
        <f>COUNTIF($A$9:$A$83,14)</f>
        <v>0</v>
      </c>
      <c r="B101" s="35">
        <f t="shared" si="4"/>
        <v>0</v>
      </c>
    </row>
    <row r="102" spans="1:2">
      <c r="A102" s="35">
        <f>COUNTIF($A$9:$A$83,15)</f>
        <v>0</v>
      </c>
      <c r="B102" s="35">
        <f t="shared" si="4"/>
        <v>0</v>
      </c>
    </row>
    <row r="103" spans="1:2">
      <c r="A103" s="35">
        <f>COUNTIF($A$9:$A$83,16)</f>
        <v>0</v>
      </c>
      <c r="B103" s="35">
        <f t="shared" si="4"/>
        <v>0</v>
      </c>
    </row>
    <row r="104" spans="1:2">
      <c r="A104" s="35">
        <f>COUNTIF($A$9:$A$83,17)</f>
        <v>0</v>
      </c>
      <c r="B104" s="35">
        <f t="shared" si="4"/>
        <v>0</v>
      </c>
    </row>
    <row r="105" spans="1:2">
      <c r="A105" s="35">
        <f>COUNTIF($A$9:$A$83,18)</f>
        <v>0</v>
      </c>
      <c r="B105" s="35">
        <f t="shared" si="4"/>
        <v>0</v>
      </c>
    </row>
    <row r="106" spans="1:2">
      <c r="A106" s="35">
        <f>COUNTIF($A$9:$A$83,19)</f>
        <v>0</v>
      </c>
      <c r="B106" s="35">
        <f t="shared" si="4"/>
        <v>0</v>
      </c>
    </row>
    <row r="107" spans="1:2">
      <c r="A107" s="35">
        <f>COUNTIF($A$9:$A$83,20)</f>
        <v>0</v>
      </c>
      <c r="B107" s="35">
        <f t="shared" si="4"/>
        <v>0</v>
      </c>
    </row>
    <row r="108" spans="1:2">
      <c r="A108" s="35">
        <f>COUNTIF($A$9:$A$83,21)</f>
        <v>0</v>
      </c>
      <c r="B108" s="35">
        <f t="shared" si="4"/>
        <v>0</v>
      </c>
    </row>
    <row r="109" spans="1:2">
      <c r="A109" s="35">
        <f>COUNTIF($A$9:$A$83,22)</f>
        <v>0</v>
      </c>
      <c r="B109" s="35">
        <f t="shared" si="4"/>
        <v>0</v>
      </c>
    </row>
    <row r="110" spans="1:2">
      <c r="A110" s="35">
        <f>COUNTIF($A$9:$A$83,23)</f>
        <v>0</v>
      </c>
      <c r="B110" s="35">
        <f t="shared" si="4"/>
        <v>0</v>
      </c>
    </row>
    <row r="111" spans="1:2">
      <c r="A111" s="35">
        <f>COUNTIF($A$9:$A$83,24)</f>
        <v>0</v>
      </c>
      <c r="B111" s="35">
        <f t="shared" si="4"/>
        <v>0</v>
      </c>
    </row>
    <row r="112" spans="1:2">
      <c r="A112" s="35">
        <f>COUNTIF($A$9:$A$83,25)</f>
        <v>0</v>
      </c>
      <c r="B112" s="35">
        <f t="shared" si="4"/>
        <v>0</v>
      </c>
    </row>
    <row r="113" spans="1:2">
      <c r="A113" s="35">
        <f>COUNTIF($A$9:$A$83,26)</f>
        <v>0</v>
      </c>
      <c r="B113" s="35">
        <f t="shared" si="4"/>
        <v>0</v>
      </c>
    </row>
    <row r="114" spans="1:2">
      <c r="A114" s="35">
        <f>COUNTIF($A$9:$A$83,27)</f>
        <v>0</v>
      </c>
      <c r="B114" s="35">
        <f t="shared" si="4"/>
        <v>0</v>
      </c>
    </row>
    <row r="115" spans="1:2">
      <c r="A115" s="35">
        <f>COUNTIF($A$9:$A$83,28)</f>
        <v>0</v>
      </c>
      <c r="B115" s="35">
        <f t="shared" si="4"/>
        <v>0</v>
      </c>
    </row>
    <row r="116" spans="1:2">
      <c r="A116" s="35">
        <f>COUNTIF($A$9:$A$83,29)</f>
        <v>0</v>
      </c>
      <c r="B116" s="35">
        <f t="shared" si="4"/>
        <v>0</v>
      </c>
    </row>
    <row r="117" spans="1:2">
      <c r="A117" s="35">
        <f>COUNTIF($A$9:$A$83,30)</f>
        <v>0</v>
      </c>
      <c r="B117" s="35">
        <f t="shared" si="4"/>
        <v>0</v>
      </c>
    </row>
    <row r="118" spans="1:2">
      <c r="A118" s="35">
        <f>COUNTIF($A$9:$A$83,31)</f>
        <v>0</v>
      </c>
      <c r="B118" s="35">
        <f t="shared" si="4"/>
        <v>0</v>
      </c>
    </row>
    <row r="119" spans="1:2">
      <c r="B119" s="10">
        <f>SUM(B88:B118)</f>
        <v>0</v>
      </c>
    </row>
  </sheetData>
  <sheetProtection algorithmName="SHA-512" hashValue="yIBo+wKLOMiwBwPm7luE+k+DFL5CEtWGNsJXNL7jJdP4jS80U3gPi48rGXTgyZjbavd2LdOvTEZAnRzADR1Y5g==" saltValue="PWr4Jn9taKP8LgKydTqYHQ==" spinCount="100000" sheet="1" objects="1" scenarios="1"/>
  <mergeCells count="116">
    <mergeCell ref="A1:C1"/>
    <mergeCell ref="N1:O1"/>
    <mergeCell ref="P1:T1"/>
    <mergeCell ref="N2:O2"/>
    <mergeCell ref="P2:T2"/>
    <mergeCell ref="W2:AB2"/>
    <mergeCell ref="H4:I4"/>
    <mergeCell ref="J4:O4"/>
    <mergeCell ref="P4:Q4"/>
    <mergeCell ref="R4:S4"/>
    <mergeCell ref="X5:AB5"/>
    <mergeCell ref="C9:G9"/>
    <mergeCell ref="V9:W9"/>
    <mergeCell ref="C10:G10"/>
    <mergeCell ref="W10:AB10"/>
    <mergeCell ref="C11:G11"/>
    <mergeCell ref="C12:G12"/>
    <mergeCell ref="C13:G13"/>
    <mergeCell ref="C14:G14"/>
    <mergeCell ref="C15:G15"/>
    <mergeCell ref="C16:G16"/>
    <mergeCell ref="C17:G17"/>
    <mergeCell ref="AD17:AI17"/>
    <mergeCell ref="AJ17:AK17"/>
    <mergeCell ref="AL17:AM17"/>
    <mergeCell ref="C18:G18"/>
    <mergeCell ref="C19:G19"/>
    <mergeCell ref="C20:G20"/>
    <mergeCell ref="C21:G21"/>
    <mergeCell ref="C22:G22"/>
    <mergeCell ref="C23:G23"/>
    <mergeCell ref="C24:G24"/>
    <mergeCell ref="C25:G25"/>
    <mergeCell ref="C26:G26"/>
    <mergeCell ref="C27:G27"/>
    <mergeCell ref="C28:G28"/>
    <mergeCell ref="C29:G29"/>
    <mergeCell ref="C30:G30"/>
    <mergeCell ref="C31:G31"/>
    <mergeCell ref="C32:G32"/>
    <mergeCell ref="W32:AB32"/>
    <mergeCell ref="C33:G33"/>
    <mergeCell ref="C34:G34"/>
    <mergeCell ref="C35:G35"/>
    <mergeCell ref="C36:G36"/>
    <mergeCell ref="C37:G37"/>
    <mergeCell ref="C38:G38"/>
    <mergeCell ref="C39:G39"/>
    <mergeCell ref="C40:G40"/>
    <mergeCell ref="C41:G41"/>
    <mergeCell ref="C42:G42"/>
    <mergeCell ref="C43:G43"/>
    <mergeCell ref="C44:G44"/>
    <mergeCell ref="C45:G45"/>
    <mergeCell ref="C46:G46"/>
    <mergeCell ref="C47:G47"/>
    <mergeCell ref="W47:Y47"/>
    <mergeCell ref="C48:G48"/>
    <mergeCell ref="C49:G49"/>
    <mergeCell ref="C50:G50"/>
    <mergeCell ref="C51:G51"/>
    <mergeCell ref="C52:G52"/>
    <mergeCell ref="C53:G53"/>
    <mergeCell ref="C54:G54"/>
    <mergeCell ref="C55:G55"/>
    <mergeCell ref="C56:G56"/>
    <mergeCell ref="C57:G57"/>
    <mergeCell ref="C58:G58"/>
    <mergeCell ref="C59:G59"/>
    <mergeCell ref="C60:G60"/>
    <mergeCell ref="C61:G61"/>
    <mergeCell ref="C62:G62"/>
    <mergeCell ref="C63:G63"/>
    <mergeCell ref="C64:G64"/>
    <mergeCell ref="C65:G65"/>
    <mergeCell ref="C66:G66"/>
    <mergeCell ref="C67:G67"/>
    <mergeCell ref="C68:G68"/>
    <mergeCell ref="C69:G69"/>
    <mergeCell ref="C70:G70"/>
    <mergeCell ref="C71:G71"/>
    <mergeCell ref="C72:G72"/>
    <mergeCell ref="C73:G73"/>
    <mergeCell ref="C74:G74"/>
    <mergeCell ref="C75:G75"/>
    <mergeCell ref="C76:G76"/>
    <mergeCell ref="C77:G77"/>
    <mergeCell ref="C78:G78"/>
    <mergeCell ref="C79:G79"/>
    <mergeCell ref="C80:G80"/>
    <mergeCell ref="C81:G81"/>
    <mergeCell ref="C82:G82"/>
    <mergeCell ref="C83:G83"/>
    <mergeCell ref="A84:G84"/>
    <mergeCell ref="A4:B8"/>
    <mergeCell ref="C4:G8"/>
    <mergeCell ref="T4:T7"/>
    <mergeCell ref="H5:H7"/>
    <mergeCell ref="I5:I7"/>
    <mergeCell ref="J5:J7"/>
    <mergeCell ref="K5:K7"/>
    <mergeCell ref="L5:L7"/>
    <mergeCell ref="M5:M7"/>
    <mergeCell ref="N5:N7"/>
    <mergeCell ref="O5:O7"/>
    <mergeCell ref="P5:P7"/>
    <mergeCell ref="Q5:Q7"/>
    <mergeCell ref="R5:R7"/>
    <mergeCell ref="S5:S7"/>
    <mergeCell ref="Y6:AB7"/>
    <mergeCell ref="X27:X31"/>
    <mergeCell ref="W33:X38"/>
    <mergeCell ref="W40:X41"/>
    <mergeCell ref="W43:X44"/>
    <mergeCell ref="W12:W31"/>
    <mergeCell ref="X12:X26"/>
  </mergeCells>
  <phoneticPr fontId="1"/>
  <conditionalFormatting sqref="T84">
    <cfRule type="cellIs" dxfId="48" priority="9" stopIfTrue="1" operator="greaterThan">
      <formula>31</formula>
    </cfRule>
  </conditionalFormatting>
  <conditionalFormatting sqref="H84">
    <cfRule type="cellIs" dxfId="47" priority="10" stopIfTrue="1" operator="notEqual">
      <formula>$I$84</formula>
    </cfRule>
  </conditionalFormatting>
  <conditionalFormatting sqref="I84">
    <cfRule type="cellIs" dxfId="46" priority="11" stopIfTrue="1" operator="notEqual">
      <formula>$H$84</formula>
    </cfRule>
  </conditionalFormatting>
  <conditionalFormatting sqref="X49:X79">
    <cfRule type="cellIs" dxfId="45" priority="6" operator="between">
      <formula>2</formula>
      <formula>6</formula>
    </cfRule>
    <cfRule type="cellIs" dxfId="44" priority="7" operator="equal">
      <formula>1</formula>
    </cfRule>
    <cfRule type="cellIs" dxfId="43" priority="8" operator="equal">
      <formula>7</formula>
    </cfRule>
  </conditionalFormatting>
  <conditionalFormatting sqref="B9:B83">
    <cfRule type="cellIs" dxfId="42" priority="3" operator="between">
      <formula>2</formula>
      <formula>6</formula>
    </cfRule>
    <cfRule type="cellIs" dxfId="41" priority="4" operator="equal">
      <formula>1</formula>
    </cfRule>
    <cfRule type="cellIs" dxfId="40" priority="5" operator="equal">
      <formula>7</formula>
    </cfRule>
  </conditionalFormatting>
  <conditionalFormatting sqref="A9:A38">
    <cfRule type="expression" dxfId="39" priority="2">
      <formula>A9&lt;&gt;""</formula>
    </cfRule>
  </conditionalFormatting>
  <conditionalFormatting sqref="C9:T83">
    <cfRule type="expression" dxfId="38" priority="1">
      <formula>C9&lt;&gt;""</formula>
    </cfRule>
  </conditionalFormatting>
  <dataValidations count="8">
    <dataValidation type="whole" allowBlank="1" showDropDown="0" showInputMessage="1" showErrorMessage="1" errorTitle="入力した値が違います！" error="分野別は１６～１９までの値です。_x000a_それ以外は入力できませんのでご確認ください。" sqref="I85">
      <formula1>16</formula1>
      <formula2>19</formula2>
    </dataValidation>
    <dataValidation type="whole" allowBlank="1" showDropDown="0" showInputMessage="1" showErrorMessage="1" sqref="J85:S85 H84:S84 J9:S83">
      <formula1>1</formula1>
      <formula2>100</formula2>
    </dataValidation>
    <dataValidation type="whole" errorStyle="warning" operator="notEqual" allowBlank="1" showDropDown="0" showInputMessage="1" showErrorMessage="1" errorTitle="合計件数が一致しません！" error="内容別合計（１５）と分野別合計（２０）の値が同じになるように、左の表を入力し直してください。" sqref="AA31">
      <formula1>AA26</formula1>
    </dataValidation>
    <dataValidation type="list" allowBlank="1" showDropDown="0" showInputMessage="1" showErrorMessage="1" sqref="A9:A83">
      <formula1>$W$49:$W$79</formula1>
    </dataValidation>
    <dataValidation type="list" allowBlank="1" showDropDown="0" showInputMessage="1" showErrorMessage="1" errorTitle="入力した値が違います！" error="内容別は１～１４までの値です。_x000a_それ以外は入力できませんのでご確認ください。_x000a_" sqref="H9:H83">
      <formula1>"1,2,3,4,5,6,7,8,9,10,11,12,13,14"</formula1>
    </dataValidation>
    <dataValidation type="list" allowBlank="1" showDropDown="0" showInputMessage="1" showErrorMessage="1" sqref="I9:I83">
      <formula1>"16,17,18,19"</formula1>
    </dataValidation>
    <dataValidation type="list" allowBlank="1" showDropDown="0" showInputMessage="1" showErrorMessage="1" sqref="T9:T83">
      <formula1>"○,,"</formula1>
    </dataValidation>
    <dataValidation allowBlank="1" showDropDown="0" showInputMessage="0" showErrorMessage="1" sqref="H3"/>
  </dataValidations>
  <printOptions horizontalCentered="1"/>
  <pageMargins left="0.27559055118110237" right="0.15748031496062992" top="0.59055118110236227" bottom="0.19685039370078741" header="0.59055118110236227" footer="0.19685039370078741"/>
  <pageSetup paperSize="9" scale="60" fitToWidth="1" fitToHeight="1" orientation="landscape" usePrinterDefaults="1" r:id="rId1"/>
  <headerFooter alignWithMargins="0"/>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4:Y97"/>
  <sheetViews>
    <sheetView showZeros="0" view="pageBreakPreview" zoomScaleSheetLayoutView="100" workbookViewId="0">
      <selection activeCell="B1" sqref="B1"/>
    </sheetView>
  </sheetViews>
  <sheetFormatPr defaultColWidth="9" defaultRowHeight="13.5"/>
  <cols>
    <col min="1" max="2" width="3.5" style="10" customWidth="1"/>
    <col min="3" max="3" width="6.25" style="11" customWidth="1"/>
    <col min="4" max="4" width="9.25" style="10" customWidth="1"/>
    <col min="5" max="5" width="66.125" style="10" customWidth="1"/>
    <col min="6" max="7" width="6.625" style="10" customWidth="1"/>
    <col min="8" max="17" width="6.125" style="10" customWidth="1"/>
    <col min="18" max="18" width="5.5" style="10" customWidth="1"/>
    <col min="19" max="19" width="2.75" style="12" customWidth="1"/>
    <col min="20" max="20" width="3" style="12" customWidth="1"/>
    <col min="21" max="21" width="2.875" style="12" customWidth="1"/>
    <col min="22" max="22" width="2.75" style="12" customWidth="1"/>
    <col min="23" max="23" width="16.75" style="13" customWidth="1"/>
    <col min="24" max="24" width="3.625" style="10" customWidth="1"/>
    <col min="25" max="25" width="3.75" style="11" customWidth="1"/>
    <col min="26" max="26" width="2.875" style="10" customWidth="1"/>
    <col min="27" max="16384" width="9" style="10"/>
  </cols>
  <sheetData>
    <row r="4" spans="1:5" ht="23.25" customHeight="1">
      <c r="A4" s="15" t="s">
        <v>130</v>
      </c>
      <c r="B4" s="16" t="s">
        <v>37</v>
      </c>
      <c r="C4" s="18"/>
      <c r="D4" s="14"/>
      <c r="E4" s="14"/>
    </row>
    <row r="5" spans="1:5" ht="18.75" customHeight="1">
      <c r="A5" s="15"/>
      <c r="B5" s="17" t="s">
        <v>400</v>
      </c>
      <c r="C5" s="19"/>
      <c r="D5" s="15"/>
      <c r="E5" s="15"/>
    </row>
    <row r="7" spans="1:5" ht="14.25">
      <c r="B7" s="16"/>
    </row>
    <row r="8" spans="1:5" ht="14.25">
      <c r="B8" s="16"/>
    </row>
    <row r="44" spans="5:25" ht="14.25">
      <c r="E44" s="20"/>
    </row>
    <row r="48" spans="5:25" s="14" customFormat="1" ht="21" customHeight="1">
      <c r="S48" s="22"/>
      <c r="T48" s="22"/>
      <c r="U48" s="22"/>
      <c r="V48" s="22"/>
      <c r="W48" s="23"/>
      <c r="Y48" s="18"/>
    </row>
    <row r="49" spans="1:25" s="14" customFormat="1" ht="21" customHeight="1">
      <c r="S49" s="22"/>
      <c r="T49" s="22"/>
      <c r="U49" s="22"/>
      <c r="V49" s="22"/>
      <c r="W49" s="23"/>
      <c r="Y49" s="18"/>
    </row>
    <row r="50" spans="1:25" s="14" customFormat="1" ht="21" customHeight="1">
      <c r="A50" s="14" t="s">
        <v>132</v>
      </c>
      <c r="B50" s="16" t="s">
        <v>135</v>
      </c>
      <c r="S50" s="22"/>
      <c r="T50" s="22"/>
      <c r="U50" s="22"/>
      <c r="V50" s="22"/>
      <c r="W50" s="23"/>
      <c r="Y50" s="18"/>
    </row>
    <row r="51" spans="1:25" s="14" customFormat="1" ht="21" customHeight="1">
      <c r="B51" s="16" t="s">
        <v>101</v>
      </c>
      <c r="C51" s="18"/>
      <c r="S51" s="22"/>
      <c r="T51" s="22"/>
      <c r="U51" s="22"/>
      <c r="V51" s="22"/>
      <c r="W51" s="23"/>
      <c r="Y51" s="18"/>
    </row>
    <row r="52" spans="1:25" s="14" customFormat="1" ht="21" customHeight="1">
      <c r="B52" s="16" t="s">
        <v>133</v>
      </c>
      <c r="C52" s="18"/>
      <c r="S52" s="22"/>
      <c r="T52" s="22"/>
      <c r="U52" s="22"/>
      <c r="V52" s="22"/>
      <c r="W52" s="23"/>
      <c r="Y52" s="18"/>
    </row>
    <row r="53" spans="1:25" ht="22.5" customHeight="1">
      <c r="B53" s="16" t="s">
        <v>232</v>
      </c>
    </row>
    <row r="54" spans="1:25" ht="22.5" customHeight="1">
      <c r="B54" s="16"/>
    </row>
    <row r="55" spans="1:25" ht="24.75" customHeight="1"/>
    <row r="90" spans="5:5" ht="14.25">
      <c r="E90" s="20"/>
    </row>
    <row r="97" spans="5:5">
      <c r="E97" s="21"/>
    </row>
  </sheetData>
  <sheetProtection algorithmName="SHA-512" hashValue="ZJKOpJs1l2EgAiNCrnRtv7KbAN3TenT85dO1oAA587MCddpYXZ5OZSWYb6pSq+iDHenj057L0cXLlyZVzsU95Q==" saltValue="VfD3kAG47SAa1JTldaV2FA==" spinCount="100000" sheet="1" objects="1" scenarios="1"/>
  <phoneticPr fontId="1"/>
  <pageMargins left="0.27559055118110237" right="0.27559055118110237" top="0.59055118110236227" bottom="0.19685039370078741" header="0.31496062992125984" footer="0.19685039370078741"/>
  <pageSetup paperSize="9" scale="92" fitToWidth="1" fitToHeight="1" orientation="portrait" usePrinterDefaults="1" r:id="rId1"/>
  <headerFooter alignWithMargins="0">
    <oddHeader>&amp;L【活動記録エクセル表（委員用）入力方法】</oddHeader>
  </headerFooter>
  <rowBreaks count="1" manualBreakCount="1">
    <brk id="47" max="16383" man="1"/>
  </rowBreaks>
  <colBreaks count="1" manualBreakCount="1">
    <brk id="8"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sheetPr codeName="Sheet14"/>
  <dimension ref="A1:AQ119"/>
  <sheetViews>
    <sheetView showZeros="0" view="pageBreakPreview" zoomScale="85" zoomScaleNormal="75" zoomScaleSheetLayoutView="85" workbookViewId="0">
      <pane xSplit="2" ySplit="8" topLeftCell="C9" activePane="bottomRight" state="frozen"/>
      <selection pane="topRight"/>
      <selection pane="bottomLeft"/>
      <selection pane="bottomRight" activeCell="P2" sqref="P2:T2"/>
    </sheetView>
  </sheetViews>
  <sheetFormatPr defaultColWidth="9" defaultRowHeight="13.5"/>
  <cols>
    <col min="1" max="2" width="3.5" style="10" customWidth="1"/>
    <col min="3" max="3" width="5.625" style="11" bestFit="1" customWidth="1"/>
    <col min="4" max="4" width="4.125" style="10" bestFit="1" customWidth="1"/>
    <col min="5" max="5" width="6.875" style="11" customWidth="1"/>
    <col min="6" max="6" width="8.125" style="10" bestFit="1" customWidth="1"/>
    <col min="7" max="7" width="60" style="10" customWidth="1"/>
    <col min="8" max="20" width="6.125" style="10" customWidth="1"/>
    <col min="21" max="24" width="3.375" style="12" customWidth="1"/>
    <col min="25" max="25" width="16.625" style="13" customWidth="1"/>
    <col min="26" max="26" width="3.375" style="10" customWidth="1"/>
    <col min="27" max="27" width="3.375" style="11" customWidth="1"/>
    <col min="28" max="28" width="3.375" style="13" customWidth="1"/>
    <col min="29" max="29" width="9" style="10"/>
    <col min="30" max="43" width="4.625" style="10" customWidth="1"/>
    <col min="44" max="16384" width="9" style="10"/>
  </cols>
  <sheetData>
    <row r="1" spans="1:43" ht="21" customHeight="1">
      <c r="A1" s="24">
        <f>'4月'!$A$1+1</f>
        <v>2026</v>
      </c>
      <c r="B1" s="24"/>
      <c r="C1" s="24"/>
      <c r="D1" s="57" t="s">
        <v>109</v>
      </c>
      <c r="E1" s="67">
        <v>1</v>
      </c>
      <c r="F1" s="57" t="s">
        <v>112</v>
      </c>
      <c r="G1" s="68" t="s">
        <v>155</v>
      </c>
      <c r="N1" s="117" t="s">
        <v>43</v>
      </c>
      <c r="O1" s="118"/>
      <c r="P1" s="118">
        <f>総合計!L3</f>
        <v>0</v>
      </c>
      <c r="Q1" s="118"/>
      <c r="R1" s="118"/>
      <c r="S1" s="118"/>
      <c r="T1" s="155"/>
      <c r="W1" s="173" t="s">
        <v>192</v>
      </c>
      <c r="Z1" s="237"/>
      <c r="AA1" s="237"/>
      <c r="AB1" s="237"/>
    </row>
    <row r="2" spans="1:43" ht="21.75" customHeight="1">
      <c r="A2" s="25" t="str">
        <f>IF(B119&lt;&gt;T84,"報告日数（A列）と活動日数（T列）が一致していません。活動日数（T列）は一日に一つだけ【〇】を入力してください。","")</f>
        <v/>
      </c>
      <c r="B2" s="36"/>
      <c r="C2" s="46"/>
      <c r="G2" s="69"/>
      <c r="H2" s="72"/>
      <c r="I2" s="72"/>
      <c r="N2" s="95" t="s">
        <v>85</v>
      </c>
      <c r="O2" s="37"/>
      <c r="P2" s="37">
        <f>総合計!L5</f>
        <v>0</v>
      </c>
      <c r="Q2" s="37"/>
      <c r="R2" s="37"/>
      <c r="S2" s="37"/>
      <c r="T2" s="156"/>
      <c r="W2" s="174">
        <f>総合計!L2</f>
        <v>0</v>
      </c>
      <c r="X2" s="196"/>
      <c r="Y2" s="196"/>
      <c r="Z2" s="196"/>
      <c r="AA2" s="196"/>
      <c r="AB2" s="255"/>
    </row>
    <row r="3" spans="1:43" ht="15" customHeight="1">
      <c r="A3" s="26"/>
      <c r="B3" s="37"/>
      <c r="C3" s="47"/>
      <c r="D3" s="58"/>
      <c r="E3" s="47"/>
      <c r="F3" s="58"/>
      <c r="G3" s="37"/>
      <c r="H3" s="84" t="str">
        <f>IF(H84=I84,"","※↓「内容」↓「分野」の件数が一致するように入力してください。")</f>
        <v/>
      </c>
      <c r="T3" s="157" t="str">
        <f>IF(T84&gt;31,"活動日数が今月の日数を越えないように訂正してください。","")</f>
        <v/>
      </c>
      <c r="V3" s="169"/>
      <c r="Z3" s="532"/>
      <c r="AA3" s="532"/>
      <c r="AB3" s="532"/>
    </row>
    <row r="4" spans="1:43" ht="16.5" customHeight="1">
      <c r="A4" s="27" t="s">
        <v>13</v>
      </c>
      <c r="B4" s="38"/>
      <c r="C4" s="597" t="s">
        <v>70</v>
      </c>
      <c r="D4" s="602"/>
      <c r="E4" s="602"/>
      <c r="F4" s="602"/>
      <c r="G4" s="602"/>
      <c r="H4" s="608" t="s">
        <v>463</v>
      </c>
      <c r="I4" s="617"/>
      <c r="J4" s="96" t="s">
        <v>431</v>
      </c>
      <c r="K4" s="105"/>
      <c r="L4" s="105"/>
      <c r="M4" s="105"/>
      <c r="N4" s="105"/>
      <c r="O4" s="119"/>
      <c r="P4" s="126" t="s">
        <v>48</v>
      </c>
      <c r="Q4" s="133"/>
      <c r="R4" s="540" t="s">
        <v>57</v>
      </c>
      <c r="S4" s="547"/>
      <c r="T4" s="554" t="s">
        <v>93</v>
      </c>
      <c r="V4" s="170"/>
      <c r="W4" s="175" t="s">
        <v>71</v>
      </c>
      <c r="X4" s="197"/>
      <c r="Y4" s="215"/>
      <c r="Z4" s="118"/>
      <c r="AA4" s="248"/>
      <c r="AB4" s="256"/>
    </row>
    <row r="5" spans="1:43" ht="30.75" customHeight="1">
      <c r="A5" s="28"/>
      <c r="B5" s="39"/>
      <c r="C5" s="598"/>
      <c r="D5" s="603"/>
      <c r="E5" s="603"/>
      <c r="F5" s="603"/>
      <c r="G5" s="603"/>
      <c r="H5" s="609" t="s">
        <v>157</v>
      </c>
      <c r="I5" s="86" t="s">
        <v>159</v>
      </c>
      <c r="J5" s="97" t="s">
        <v>12</v>
      </c>
      <c r="K5" s="106" t="s">
        <v>35</v>
      </c>
      <c r="L5" s="106" t="s">
        <v>91</v>
      </c>
      <c r="M5" s="114" t="s">
        <v>55</v>
      </c>
      <c r="N5" s="106" t="s">
        <v>171</v>
      </c>
      <c r="O5" s="120" t="s">
        <v>86</v>
      </c>
      <c r="P5" s="127" t="s">
        <v>89</v>
      </c>
      <c r="Q5" s="134" t="s">
        <v>66</v>
      </c>
      <c r="R5" s="541" t="s">
        <v>84</v>
      </c>
      <c r="S5" s="548" t="s">
        <v>90</v>
      </c>
      <c r="T5" s="555"/>
      <c r="V5" s="170"/>
      <c r="W5" s="167"/>
      <c r="X5" s="198">
        <f>総合計!L3</f>
        <v>0</v>
      </c>
      <c r="Y5" s="198"/>
      <c r="Z5" s="198"/>
      <c r="AA5" s="198"/>
      <c r="AB5" s="257"/>
    </row>
    <row r="6" spans="1:43" ht="18" customHeight="1">
      <c r="A6" s="28"/>
      <c r="B6" s="39"/>
      <c r="C6" s="598"/>
      <c r="D6" s="603"/>
      <c r="E6" s="603"/>
      <c r="F6" s="603"/>
      <c r="G6" s="603"/>
      <c r="H6" s="610"/>
      <c r="I6" s="87"/>
      <c r="J6" s="98"/>
      <c r="K6" s="107"/>
      <c r="L6" s="107"/>
      <c r="M6" s="115"/>
      <c r="N6" s="107"/>
      <c r="O6" s="121"/>
      <c r="P6" s="128"/>
      <c r="Q6" s="135"/>
      <c r="R6" s="542"/>
      <c r="S6" s="549"/>
      <c r="T6" s="556"/>
      <c r="U6" s="166"/>
      <c r="V6" s="170"/>
      <c r="W6" s="176" t="s">
        <v>95</v>
      </c>
      <c r="Y6" s="198">
        <f>総合計!L5</f>
        <v>0</v>
      </c>
      <c r="Z6" s="198"/>
      <c r="AA6" s="198"/>
      <c r="AB6" s="257"/>
    </row>
    <row r="7" spans="1:43" ht="18" customHeight="1">
      <c r="A7" s="28"/>
      <c r="B7" s="39"/>
      <c r="C7" s="598"/>
      <c r="D7" s="603"/>
      <c r="E7" s="603"/>
      <c r="F7" s="603"/>
      <c r="G7" s="603"/>
      <c r="H7" s="610"/>
      <c r="I7" s="87"/>
      <c r="J7" s="98"/>
      <c r="K7" s="107"/>
      <c r="L7" s="107"/>
      <c r="M7" s="115"/>
      <c r="N7" s="107"/>
      <c r="O7" s="121"/>
      <c r="P7" s="128"/>
      <c r="Q7" s="135"/>
      <c r="R7" s="542"/>
      <c r="S7" s="549"/>
      <c r="T7" s="556"/>
      <c r="U7" s="167"/>
      <c r="V7" s="170"/>
      <c r="W7" s="177"/>
      <c r="X7" s="199"/>
      <c r="Y7" s="216"/>
      <c r="Z7" s="216"/>
      <c r="AA7" s="216"/>
      <c r="AB7" s="258"/>
    </row>
    <row r="8" spans="1:43" ht="18" customHeight="1">
      <c r="A8" s="29"/>
      <c r="B8" s="40"/>
      <c r="C8" s="599"/>
      <c r="D8" s="604"/>
      <c r="E8" s="604"/>
      <c r="F8" s="604"/>
      <c r="G8" s="604"/>
      <c r="H8" s="611" t="s">
        <v>74</v>
      </c>
      <c r="I8" s="88" t="s">
        <v>29</v>
      </c>
      <c r="J8" s="99" t="s">
        <v>76</v>
      </c>
      <c r="K8" s="108" t="s">
        <v>78</v>
      </c>
      <c r="L8" s="108" t="s">
        <v>62</v>
      </c>
      <c r="M8" s="108" t="s">
        <v>79</v>
      </c>
      <c r="N8" s="108" t="s">
        <v>69</v>
      </c>
      <c r="O8" s="122" t="s">
        <v>73</v>
      </c>
      <c r="P8" s="129" t="s">
        <v>16</v>
      </c>
      <c r="Q8" s="136" t="s">
        <v>80</v>
      </c>
      <c r="R8" s="543" t="s">
        <v>41</v>
      </c>
      <c r="S8" s="550" t="s">
        <v>67</v>
      </c>
      <c r="T8" s="557" t="s">
        <v>81</v>
      </c>
      <c r="U8" s="167"/>
      <c r="V8" s="170"/>
      <c r="Y8" s="217"/>
      <c r="Z8" s="217"/>
      <c r="AA8" s="217"/>
      <c r="AB8" s="217"/>
      <c r="AD8" s="434" t="s">
        <v>427</v>
      </c>
    </row>
    <row r="9" spans="1:43" ht="18.600000000000001" customHeight="1">
      <c r="A9" s="527"/>
      <c r="B9" s="41" t="str">
        <f t="shared" ref="B9:B72" si="0">IF(A9&lt;&gt;"",WEEKDAY($A$1&amp;"/"&amp;$E$1&amp;"/"&amp;A9),"")</f>
        <v/>
      </c>
      <c r="C9" s="482"/>
      <c r="D9" s="485"/>
      <c r="E9" s="485"/>
      <c r="F9" s="485"/>
      <c r="G9" s="485"/>
      <c r="H9" s="612"/>
      <c r="I9" s="493"/>
      <c r="J9" s="535"/>
      <c r="K9" s="536"/>
      <c r="L9" s="536"/>
      <c r="M9" s="536"/>
      <c r="N9" s="536"/>
      <c r="O9" s="537"/>
      <c r="P9" s="505"/>
      <c r="Q9" s="508"/>
      <c r="R9" s="544"/>
      <c r="S9" s="551"/>
      <c r="T9" s="558"/>
      <c r="U9" s="167"/>
      <c r="V9" s="171">
        <f>A1</f>
        <v>2026</v>
      </c>
      <c r="W9" s="178"/>
      <c r="X9" s="200" t="s">
        <v>169</v>
      </c>
      <c r="Y9" s="218" t="s">
        <v>52</v>
      </c>
      <c r="Z9" s="179"/>
      <c r="AA9" s="179"/>
      <c r="AB9" s="179"/>
      <c r="AD9" s="434" t="s">
        <v>179</v>
      </c>
    </row>
    <row r="10" spans="1:43" ht="18.600000000000001" customHeight="1">
      <c r="A10" s="528"/>
      <c r="B10" s="42" t="str">
        <f t="shared" si="0"/>
        <v/>
      </c>
      <c r="C10" s="483"/>
      <c r="D10" s="486"/>
      <c r="E10" s="486"/>
      <c r="F10" s="486"/>
      <c r="G10" s="486"/>
      <c r="H10" s="613"/>
      <c r="I10" s="494"/>
      <c r="J10" s="497"/>
      <c r="K10" s="500"/>
      <c r="L10" s="500"/>
      <c r="M10" s="500"/>
      <c r="N10" s="500"/>
      <c r="O10" s="503"/>
      <c r="P10" s="506"/>
      <c r="Q10" s="509"/>
      <c r="R10" s="545"/>
      <c r="S10" s="552"/>
      <c r="T10" s="558"/>
      <c r="U10" s="167"/>
      <c r="V10" s="172"/>
      <c r="W10" s="179" t="s">
        <v>151</v>
      </c>
      <c r="X10" s="179"/>
      <c r="Y10" s="179"/>
      <c r="Z10" s="179"/>
      <c r="AA10" s="179"/>
      <c r="AB10" s="179"/>
      <c r="AD10" s="434"/>
    </row>
    <row r="11" spans="1:43" ht="18.600000000000001" customHeight="1">
      <c r="A11" s="528"/>
      <c r="B11" s="42" t="str">
        <f t="shared" si="0"/>
        <v/>
      </c>
      <c r="C11" s="483"/>
      <c r="D11" s="486"/>
      <c r="E11" s="486"/>
      <c r="F11" s="486"/>
      <c r="G11" s="486"/>
      <c r="H11" s="613"/>
      <c r="I11" s="494"/>
      <c r="J11" s="497"/>
      <c r="K11" s="500"/>
      <c r="L11" s="500"/>
      <c r="M11" s="500"/>
      <c r="N11" s="500"/>
      <c r="O11" s="503"/>
      <c r="P11" s="506"/>
      <c r="Q11" s="509"/>
      <c r="R11" s="545"/>
      <c r="S11" s="552"/>
      <c r="T11" s="558"/>
      <c r="U11" s="167"/>
      <c r="V11" s="170"/>
      <c r="W11" s="3"/>
      <c r="X11" s="201"/>
      <c r="Y11" s="201"/>
      <c r="Z11" s="201"/>
      <c r="AA11" s="201"/>
      <c r="AB11" s="201"/>
      <c r="AD11" s="434" t="s">
        <v>464</v>
      </c>
    </row>
    <row r="12" spans="1:43" ht="18.600000000000001" customHeight="1">
      <c r="A12" s="528"/>
      <c r="B12" s="42" t="str">
        <f t="shared" si="0"/>
        <v/>
      </c>
      <c r="C12" s="483"/>
      <c r="D12" s="486"/>
      <c r="E12" s="486"/>
      <c r="F12" s="486"/>
      <c r="G12" s="486"/>
      <c r="H12" s="614"/>
      <c r="I12" s="534"/>
      <c r="J12" s="498"/>
      <c r="K12" s="500"/>
      <c r="L12" s="500"/>
      <c r="M12" s="500"/>
      <c r="N12" s="500"/>
      <c r="O12" s="503"/>
      <c r="P12" s="506"/>
      <c r="Q12" s="509"/>
      <c r="R12" s="545"/>
      <c r="S12" s="552"/>
      <c r="T12" s="558"/>
      <c r="U12" s="167"/>
      <c r="V12" s="170"/>
      <c r="W12" s="180" t="s">
        <v>68</v>
      </c>
      <c r="X12" s="202" t="s">
        <v>50</v>
      </c>
      <c r="Y12" s="219" t="s">
        <v>7</v>
      </c>
      <c r="Z12" s="239" t="s">
        <v>76</v>
      </c>
      <c r="AA12" s="249">
        <f>COUNTIF($H$9:$H$83,1)</f>
        <v>0</v>
      </c>
      <c r="AB12" s="259" t="s">
        <v>6</v>
      </c>
      <c r="AD12" s="523" t="s">
        <v>76</v>
      </c>
      <c r="AE12" s="523" t="s">
        <v>78</v>
      </c>
      <c r="AF12" s="523" t="s">
        <v>62</v>
      </c>
      <c r="AG12" s="523" t="s">
        <v>79</v>
      </c>
      <c r="AH12" s="523" t="s">
        <v>69</v>
      </c>
      <c r="AI12" s="523" t="s">
        <v>73</v>
      </c>
      <c r="AJ12" s="523" t="s">
        <v>16</v>
      </c>
      <c r="AK12" s="523" t="s">
        <v>80</v>
      </c>
      <c r="AL12" s="523" t="s">
        <v>41</v>
      </c>
      <c r="AM12" s="523" t="s">
        <v>67</v>
      </c>
      <c r="AN12" s="523" t="s">
        <v>81</v>
      </c>
      <c r="AO12" s="523" t="s">
        <v>114</v>
      </c>
      <c r="AP12" s="523" t="s">
        <v>115</v>
      </c>
      <c r="AQ12" s="523" t="s">
        <v>116</v>
      </c>
    </row>
    <row r="13" spans="1:43" ht="18.600000000000001" customHeight="1">
      <c r="A13" s="528"/>
      <c r="B13" s="42" t="str">
        <f t="shared" si="0"/>
        <v/>
      </c>
      <c r="C13" s="483"/>
      <c r="D13" s="486"/>
      <c r="E13" s="486"/>
      <c r="F13" s="486"/>
      <c r="G13" s="486"/>
      <c r="H13" s="613"/>
      <c r="I13" s="494"/>
      <c r="J13" s="497"/>
      <c r="K13" s="500"/>
      <c r="L13" s="500"/>
      <c r="M13" s="500"/>
      <c r="N13" s="500"/>
      <c r="O13" s="503"/>
      <c r="P13" s="506"/>
      <c r="Q13" s="509"/>
      <c r="R13" s="545"/>
      <c r="S13" s="552"/>
      <c r="T13" s="558"/>
      <c r="U13" s="167"/>
      <c r="V13" s="170"/>
      <c r="W13" s="181"/>
      <c r="X13" s="203"/>
      <c r="Y13" s="220" t="s">
        <v>9</v>
      </c>
      <c r="Z13" s="240" t="s">
        <v>78</v>
      </c>
      <c r="AA13" s="250">
        <f>COUNTIF($H$9:$H$83,2)</f>
        <v>0</v>
      </c>
      <c r="AB13" s="260"/>
      <c r="AD13" s="35">
        <f>AA12</f>
        <v>0</v>
      </c>
      <c r="AE13" s="35">
        <f>AA13</f>
        <v>0</v>
      </c>
      <c r="AF13" s="35">
        <f>AA14</f>
        <v>0</v>
      </c>
      <c r="AG13" s="35">
        <f>AA15</f>
        <v>0</v>
      </c>
      <c r="AH13" s="35">
        <f>AA16</f>
        <v>0</v>
      </c>
      <c r="AI13" s="35">
        <f>AA17</f>
        <v>0</v>
      </c>
      <c r="AJ13" s="35">
        <f>AA18</f>
        <v>0</v>
      </c>
      <c r="AK13" s="35">
        <f>AA19</f>
        <v>0</v>
      </c>
      <c r="AL13" s="35">
        <f>AA20</f>
        <v>0</v>
      </c>
      <c r="AM13" s="35">
        <f>AA21</f>
        <v>0</v>
      </c>
      <c r="AN13" s="35">
        <f>AA22</f>
        <v>0</v>
      </c>
      <c r="AO13" s="35">
        <f>AA23</f>
        <v>0</v>
      </c>
      <c r="AP13" s="35">
        <f>AA24</f>
        <v>0</v>
      </c>
      <c r="AQ13" s="35">
        <f>AA25</f>
        <v>0</v>
      </c>
    </row>
    <row r="14" spans="1:43" ht="18.600000000000001" customHeight="1">
      <c r="A14" s="528"/>
      <c r="B14" s="42" t="str">
        <f t="shared" si="0"/>
        <v/>
      </c>
      <c r="C14" s="483"/>
      <c r="D14" s="486"/>
      <c r="E14" s="486"/>
      <c r="F14" s="486"/>
      <c r="G14" s="486"/>
      <c r="H14" s="613"/>
      <c r="I14" s="494"/>
      <c r="J14" s="497"/>
      <c r="K14" s="500"/>
      <c r="L14" s="500"/>
      <c r="M14" s="500"/>
      <c r="N14" s="500"/>
      <c r="O14" s="503"/>
      <c r="P14" s="506"/>
      <c r="Q14" s="509"/>
      <c r="R14" s="545"/>
      <c r="S14" s="552"/>
      <c r="T14" s="558"/>
      <c r="U14" s="167"/>
      <c r="V14" s="170"/>
      <c r="W14" s="181"/>
      <c r="X14" s="203"/>
      <c r="Y14" s="220" t="s">
        <v>10</v>
      </c>
      <c r="Z14" s="240" t="s">
        <v>62</v>
      </c>
      <c r="AA14" s="250">
        <f>COUNTIF($H$9:$H$83,3)</f>
        <v>0</v>
      </c>
      <c r="AB14" s="260"/>
      <c r="AD14" s="434" t="s">
        <v>75</v>
      </c>
    </row>
    <row r="15" spans="1:43" ht="18.600000000000001" customHeight="1">
      <c r="A15" s="528"/>
      <c r="B15" s="42" t="str">
        <f t="shared" si="0"/>
        <v/>
      </c>
      <c r="C15" s="483"/>
      <c r="D15" s="486"/>
      <c r="E15" s="486"/>
      <c r="F15" s="486"/>
      <c r="G15" s="486"/>
      <c r="H15" s="613"/>
      <c r="I15" s="494"/>
      <c r="J15" s="497"/>
      <c r="K15" s="500"/>
      <c r="L15" s="500"/>
      <c r="M15" s="500"/>
      <c r="N15" s="500"/>
      <c r="O15" s="503"/>
      <c r="P15" s="506"/>
      <c r="Q15" s="509"/>
      <c r="R15" s="545"/>
      <c r="S15" s="552"/>
      <c r="T15" s="558"/>
      <c r="U15" s="167"/>
      <c r="V15" s="170"/>
      <c r="W15" s="181"/>
      <c r="X15" s="203"/>
      <c r="Y15" s="221" t="s">
        <v>19</v>
      </c>
      <c r="Z15" s="240" t="s">
        <v>79</v>
      </c>
      <c r="AA15" s="250">
        <f>COUNTIF($H$9:$H$83,4)</f>
        <v>0</v>
      </c>
      <c r="AB15" s="260"/>
      <c r="AD15" s="523" t="s">
        <v>120</v>
      </c>
      <c r="AE15" s="523" t="s">
        <v>121</v>
      </c>
      <c r="AF15" s="523" t="s">
        <v>122</v>
      </c>
      <c r="AG15" s="523" t="s">
        <v>124</v>
      </c>
      <c r="AH15" s="525"/>
    </row>
    <row r="16" spans="1:43" ht="18.600000000000001" customHeight="1">
      <c r="A16" s="528"/>
      <c r="B16" s="42" t="str">
        <f t="shared" si="0"/>
        <v/>
      </c>
      <c r="C16" s="483"/>
      <c r="D16" s="486"/>
      <c r="E16" s="486"/>
      <c r="F16" s="486"/>
      <c r="G16" s="488"/>
      <c r="H16" s="613"/>
      <c r="I16" s="494"/>
      <c r="J16" s="497"/>
      <c r="K16" s="500"/>
      <c r="L16" s="500"/>
      <c r="M16" s="500"/>
      <c r="N16" s="500"/>
      <c r="O16" s="503"/>
      <c r="P16" s="506"/>
      <c r="Q16" s="509"/>
      <c r="R16" s="545"/>
      <c r="S16" s="552"/>
      <c r="T16" s="558"/>
      <c r="U16" s="167"/>
      <c r="V16" s="170"/>
      <c r="W16" s="181"/>
      <c r="X16" s="203"/>
      <c r="Y16" s="221" t="s">
        <v>21</v>
      </c>
      <c r="Z16" s="240" t="s">
        <v>69</v>
      </c>
      <c r="AA16" s="250">
        <f>COUNTIF($H$9:$H$83,5)</f>
        <v>0</v>
      </c>
      <c r="AB16" s="260"/>
      <c r="AD16" s="35">
        <f>AA27</f>
        <v>0</v>
      </c>
      <c r="AE16" s="35">
        <f>AA28</f>
        <v>0</v>
      </c>
      <c r="AF16" s="35">
        <f>AA29</f>
        <v>0</v>
      </c>
      <c r="AG16" s="35">
        <f>AA30</f>
        <v>0</v>
      </c>
      <c r="AH16" s="423"/>
    </row>
    <row r="17" spans="1:40" ht="18.600000000000001" customHeight="1">
      <c r="A17" s="528"/>
      <c r="B17" s="42" t="str">
        <f t="shared" si="0"/>
        <v/>
      </c>
      <c r="C17" s="483"/>
      <c r="D17" s="486"/>
      <c r="E17" s="486"/>
      <c r="F17" s="486"/>
      <c r="G17" s="488"/>
      <c r="H17" s="613"/>
      <c r="I17" s="494"/>
      <c r="J17" s="497"/>
      <c r="K17" s="500"/>
      <c r="L17" s="500"/>
      <c r="M17" s="500"/>
      <c r="N17" s="500"/>
      <c r="O17" s="503"/>
      <c r="P17" s="506"/>
      <c r="Q17" s="509"/>
      <c r="R17" s="545"/>
      <c r="S17" s="552"/>
      <c r="T17" s="558"/>
      <c r="U17" s="167"/>
      <c r="V17" s="170"/>
      <c r="W17" s="181"/>
      <c r="X17" s="203"/>
      <c r="Y17" s="222" t="s">
        <v>98</v>
      </c>
      <c r="Z17" s="240" t="s">
        <v>73</v>
      </c>
      <c r="AA17" s="250">
        <f>COUNTIF($H$9:$H$83,6)</f>
        <v>0</v>
      </c>
      <c r="AB17" s="260"/>
      <c r="AD17" s="524" t="s">
        <v>465</v>
      </c>
      <c r="AE17" s="524"/>
      <c r="AF17" s="524"/>
      <c r="AG17" s="524"/>
      <c r="AH17" s="524"/>
      <c r="AI17" s="524"/>
      <c r="AJ17" s="526" t="s">
        <v>48</v>
      </c>
      <c r="AK17" s="526"/>
      <c r="AL17" s="526" t="s">
        <v>428</v>
      </c>
      <c r="AM17" s="526"/>
      <c r="AN17" s="434" t="s">
        <v>227</v>
      </c>
    </row>
    <row r="18" spans="1:40" ht="18.600000000000001" customHeight="1">
      <c r="A18" s="528"/>
      <c r="B18" s="42" t="str">
        <f t="shared" si="0"/>
        <v/>
      </c>
      <c r="C18" s="483"/>
      <c r="D18" s="486"/>
      <c r="E18" s="486"/>
      <c r="F18" s="486"/>
      <c r="G18" s="488"/>
      <c r="H18" s="613"/>
      <c r="I18" s="494"/>
      <c r="J18" s="497"/>
      <c r="K18" s="500"/>
      <c r="L18" s="500"/>
      <c r="M18" s="500"/>
      <c r="N18" s="500"/>
      <c r="O18" s="503"/>
      <c r="P18" s="506"/>
      <c r="Q18" s="509"/>
      <c r="R18" s="545"/>
      <c r="S18" s="552"/>
      <c r="T18" s="558"/>
      <c r="U18" s="167"/>
      <c r="V18" s="170"/>
      <c r="W18" s="181"/>
      <c r="X18" s="203"/>
      <c r="Y18" s="220" t="s">
        <v>2</v>
      </c>
      <c r="Z18" s="240" t="s">
        <v>16</v>
      </c>
      <c r="AA18" s="250">
        <f>COUNTIF($H$9:$H$83,7)</f>
        <v>0</v>
      </c>
      <c r="AB18" s="260"/>
      <c r="AD18" s="523" t="s">
        <v>76</v>
      </c>
      <c r="AE18" s="523" t="s">
        <v>78</v>
      </c>
      <c r="AF18" s="523" t="s">
        <v>62</v>
      </c>
      <c r="AG18" s="523" t="s">
        <v>79</v>
      </c>
      <c r="AH18" s="523" t="s">
        <v>69</v>
      </c>
      <c r="AI18" s="523" t="s">
        <v>73</v>
      </c>
      <c r="AJ18" s="523" t="s">
        <v>16</v>
      </c>
      <c r="AK18" s="523" t="s">
        <v>80</v>
      </c>
      <c r="AL18" s="523" t="s">
        <v>41</v>
      </c>
      <c r="AM18" s="523" t="s">
        <v>67</v>
      </c>
      <c r="AN18" s="523" t="s">
        <v>81</v>
      </c>
    </row>
    <row r="19" spans="1:40" ht="18.600000000000001" customHeight="1">
      <c r="A19" s="528"/>
      <c r="B19" s="42" t="str">
        <f t="shared" si="0"/>
        <v/>
      </c>
      <c r="C19" s="483"/>
      <c r="D19" s="486"/>
      <c r="E19" s="486"/>
      <c r="F19" s="486"/>
      <c r="G19" s="488"/>
      <c r="H19" s="613"/>
      <c r="I19" s="494"/>
      <c r="J19" s="497"/>
      <c r="K19" s="500"/>
      <c r="L19" s="500"/>
      <c r="M19" s="500"/>
      <c r="N19" s="500"/>
      <c r="O19" s="503"/>
      <c r="P19" s="506"/>
      <c r="Q19" s="509"/>
      <c r="R19" s="545"/>
      <c r="S19" s="552"/>
      <c r="T19" s="558"/>
      <c r="U19" s="167"/>
      <c r="V19" s="170"/>
      <c r="W19" s="181"/>
      <c r="X19" s="203"/>
      <c r="Y19" s="220" t="s">
        <v>23</v>
      </c>
      <c r="Z19" s="240" t="s">
        <v>80</v>
      </c>
      <c r="AA19" s="250">
        <f>COUNTIF($H$9:$H$83,8)</f>
        <v>0</v>
      </c>
      <c r="AB19" s="260"/>
      <c r="AD19" s="35">
        <f>AA33</f>
        <v>0</v>
      </c>
      <c r="AE19" s="35">
        <f>AA34</f>
        <v>0</v>
      </c>
      <c r="AF19" s="35">
        <f>AA35</f>
        <v>0</v>
      </c>
      <c r="AG19" s="35">
        <f>AA36</f>
        <v>0</v>
      </c>
      <c r="AH19" s="35">
        <f>AA37</f>
        <v>0</v>
      </c>
      <c r="AI19" s="35">
        <f>AA38</f>
        <v>0</v>
      </c>
      <c r="AJ19" s="35">
        <f>AA40</f>
        <v>0</v>
      </c>
      <c r="AK19" s="35">
        <f>AA41</f>
        <v>0</v>
      </c>
      <c r="AL19" s="35">
        <f>AA43</f>
        <v>0</v>
      </c>
      <c r="AM19" s="35">
        <f>AA44</f>
        <v>0</v>
      </c>
      <c r="AN19" s="35">
        <f>AA46</f>
        <v>0</v>
      </c>
    </row>
    <row r="20" spans="1:40" ht="18.600000000000001" customHeight="1">
      <c r="A20" s="528"/>
      <c r="B20" s="42" t="str">
        <f t="shared" si="0"/>
        <v/>
      </c>
      <c r="C20" s="483"/>
      <c r="D20" s="486"/>
      <c r="E20" s="486"/>
      <c r="F20" s="486"/>
      <c r="G20" s="488"/>
      <c r="H20" s="613"/>
      <c r="I20" s="494"/>
      <c r="J20" s="497"/>
      <c r="K20" s="500"/>
      <c r="L20" s="500"/>
      <c r="M20" s="500"/>
      <c r="N20" s="500"/>
      <c r="O20" s="503"/>
      <c r="P20" s="506"/>
      <c r="Q20" s="509"/>
      <c r="R20" s="545"/>
      <c r="S20" s="552"/>
      <c r="T20" s="558"/>
      <c r="U20" s="167"/>
      <c r="V20" s="170"/>
      <c r="W20" s="181"/>
      <c r="X20" s="203"/>
      <c r="Y20" s="220" t="s">
        <v>15</v>
      </c>
      <c r="Z20" s="240" t="s">
        <v>41</v>
      </c>
      <c r="AA20" s="250">
        <f>COUNTIF($H$9:$H$83,9)</f>
        <v>0</v>
      </c>
      <c r="AB20" s="260"/>
    </row>
    <row r="21" spans="1:40" ht="18.600000000000001" customHeight="1">
      <c r="A21" s="528"/>
      <c r="B21" s="42" t="str">
        <f t="shared" si="0"/>
        <v/>
      </c>
      <c r="C21" s="483"/>
      <c r="D21" s="486"/>
      <c r="E21" s="486"/>
      <c r="F21" s="486"/>
      <c r="G21" s="488"/>
      <c r="H21" s="613"/>
      <c r="I21" s="494"/>
      <c r="J21" s="497"/>
      <c r="K21" s="500"/>
      <c r="L21" s="500"/>
      <c r="M21" s="500"/>
      <c r="N21" s="500"/>
      <c r="O21" s="503"/>
      <c r="P21" s="506"/>
      <c r="Q21" s="509"/>
      <c r="R21" s="545"/>
      <c r="S21" s="552"/>
      <c r="T21" s="558"/>
      <c r="U21" s="167"/>
      <c r="V21" s="170"/>
      <c r="W21" s="181"/>
      <c r="X21" s="203"/>
      <c r="Y21" s="220" t="s">
        <v>24</v>
      </c>
      <c r="Z21" s="240" t="s">
        <v>67</v>
      </c>
      <c r="AA21" s="250">
        <f>COUNTIF($H$9:$H$83,10)</f>
        <v>0</v>
      </c>
      <c r="AB21" s="260"/>
    </row>
    <row r="22" spans="1:40" ht="18.600000000000001" customHeight="1">
      <c r="A22" s="528"/>
      <c r="B22" s="42" t="str">
        <f t="shared" si="0"/>
        <v/>
      </c>
      <c r="C22" s="483"/>
      <c r="D22" s="486"/>
      <c r="E22" s="486"/>
      <c r="F22" s="486"/>
      <c r="G22" s="488"/>
      <c r="H22" s="613"/>
      <c r="I22" s="494"/>
      <c r="J22" s="497"/>
      <c r="K22" s="500"/>
      <c r="L22" s="500"/>
      <c r="M22" s="500"/>
      <c r="N22" s="500"/>
      <c r="O22" s="503"/>
      <c r="P22" s="506"/>
      <c r="Q22" s="509"/>
      <c r="R22" s="545"/>
      <c r="S22" s="552"/>
      <c r="T22" s="558"/>
      <c r="U22" s="167"/>
      <c r="V22" s="170"/>
      <c r="W22" s="181"/>
      <c r="X22" s="203"/>
      <c r="Y22" s="220" t="s">
        <v>26</v>
      </c>
      <c r="Z22" s="240" t="s">
        <v>81</v>
      </c>
      <c r="AA22" s="250">
        <f>COUNTIF($H$9:$H$83,11)</f>
        <v>0</v>
      </c>
      <c r="AB22" s="260"/>
    </row>
    <row r="23" spans="1:40" ht="18.600000000000001" customHeight="1">
      <c r="A23" s="528"/>
      <c r="B23" s="42" t="str">
        <f t="shared" si="0"/>
        <v/>
      </c>
      <c r="C23" s="483"/>
      <c r="D23" s="486"/>
      <c r="E23" s="486"/>
      <c r="F23" s="486"/>
      <c r="G23" s="488"/>
      <c r="H23" s="613"/>
      <c r="I23" s="494"/>
      <c r="J23" s="497"/>
      <c r="K23" s="500"/>
      <c r="L23" s="500"/>
      <c r="M23" s="500"/>
      <c r="N23" s="500"/>
      <c r="O23" s="503"/>
      <c r="P23" s="506"/>
      <c r="Q23" s="509"/>
      <c r="R23" s="545"/>
      <c r="S23" s="552"/>
      <c r="T23" s="558"/>
      <c r="U23" s="167"/>
      <c r="V23" s="170"/>
      <c r="W23" s="181"/>
      <c r="X23" s="203"/>
      <c r="Y23" s="220" t="s">
        <v>31</v>
      </c>
      <c r="Z23" s="240" t="s">
        <v>114</v>
      </c>
      <c r="AA23" s="250">
        <f>COUNTIF($H$9:$H$83,12)</f>
        <v>0</v>
      </c>
      <c r="AB23" s="261"/>
    </row>
    <row r="24" spans="1:40" ht="18.600000000000001" customHeight="1">
      <c r="A24" s="528"/>
      <c r="B24" s="42" t="str">
        <f t="shared" si="0"/>
        <v/>
      </c>
      <c r="C24" s="483"/>
      <c r="D24" s="486"/>
      <c r="E24" s="486"/>
      <c r="F24" s="486"/>
      <c r="G24" s="488"/>
      <c r="H24" s="613"/>
      <c r="I24" s="494"/>
      <c r="J24" s="497"/>
      <c r="K24" s="500"/>
      <c r="L24" s="500"/>
      <c r="M24" s="500"/>
      <c r="N24" s="500"/>
      <c r="O24" s="503"/>
      <c r="P24" s="506"/>
      <c r="Q24" s="509"/>
      <c r="R24" s="545"/>
      <c r="S24" s="552"/>
      <c r="T24" s="558"/>
      <c r="U24" s="167"/>
      <c r="V24" s="170"/>
      <c r="W24" s="181"/>
      <c r="X24" s="203"/>
      <c r="Y24" s="221" t="s">
        <v>34</v>
      </c>
      <c r="Z24" s="240" t="s">
        <v>115</v>
      </c>
      <c r="AA24" s="250">
        <f>COUNTIF($H$9:$H$83,13)</f>
        <v>0</v>
      </c>
      <c r="AB24" s="260"/>
    </row>
    <row r="25" spans="1:40" ht="18.600000000000001" customHeight="1">
      <c r="A25" s="528"/>
      <c r="B25" s="42" t="str">
        <f t="shared" si="0"/>
        <v/>
      </c>
      <c r="C25" s="483"/>
      <c r="D25" s="486"/>
      <c r="E25" s="486"/>
      <c r="F25" s="486"/>
      <c r="G25" s="488"/>
      <c r="H25" s="615"/>
      <c r="I25" s="495"/>
      <c r="J25" s="498"/>
      <c r="K25" s="501"/>
      <c r="L25" s="501"/>
      <c r="M25" s="501"/>
      <c r="N25" s="501"/>
      <c r="O25" s="503"/>
      <c r="P25" s="506"/>
      <c r="Q25" s="509"/>
      <c r="R25" s="545"/>
      <c r="S25" s="552"/>
      <c r="T25" s="558"/>
      <c r="U25" s="167"/>
      <c r="V25" s="170"/>
      <c r="W25" s="181"/>
      <c r="X25" s="203"/>
      <c r="Y25" s="223" t="s">
        <v>38</v>
      </c>
      <c r="Z25" s="241" t="s">
        <v>116</v>
      </c>
      <c r="AA25" s="251">
        <f>COUNTIF($H$9:$H$83,14)</f>
        <v>0</v>
      </c>
      <c r="AB25" s="262"/>
    </row>
    <row r="26" spans="1:40" ht="18.600000000000001" customHeight="1">
      <c r="A26" s="528"/>
      <c r="B26" s="42" t="str">
        <f t="shared" si="0"/>
        <v/>
      </c>
      <c r="C26" s="483"/>
      <c r="D26" s="486"/>
      <c r="E26" s="486"/>
      <c r="F26" s="486"/>
      <c r="G26" s="488"/>
      <c r="H26" s="615"/>
      <c r="I26" s="495"/>
      <c r="J26" s="498"/>
      <c r="K26" s="501"/>
      <c r="L26" s="501"/>
      <c r="M26" s="501"/>
      <c r="N26" s="501"/>
      <c r="O26" s="503"/>
      <c r="P26" s="506"/>
      <c r="Q26" s="509"/>
      <c r="R26" s="545"/>
      <c r="S26" s="552"/>
      <c r="T26" s="558"/>
      <c r="U26" s="167"/>
      <c r="V26" s="170"/>
      <c r="W26" s="181"/>
      <c r="X26" s="204"/>
      <c r="Y26" s="224" t="s">
        <v>39</v>
      </c>
      <c r="Z26" s="242" t="s">
        <v>119</v>
      </c>
      <c r="AA26" s="252">
        <f>SUM(AA12:AA25)</f>
        <v>0</v>
      </c>
      <c r="AB26" s="263"/>
    </row>
    <row r="27" spans="1:40" ht="18.600000000000001" customHeight="1">
      <c r="A27" s="528"/>
      <c r="B27" s="42" t="str">
        <f t="shared" si="0"/>
        <v/>
      </c>
      <c r="C27" s="483"/>
      <c r="D27" s="486"/>
      <c r="E27" s="486"/>
      <c r="F27" s="486"/>
      <c r="G27" s="488"/>
      <c r="H27" s="615"/>
      <c r="I27" s="495"/>
      <c r="J27" s="498"/>
      <c r="K27" s="501"/>
      <c r="L27" s="501"/>
      <c r="M27" s="501"/>
      <c r="N27" s="501"/>
      <c r="O27" s="503"/>
      <c r="P27" s="506"/>
      <c r="Q27" s="509"/>
      <c r="R27" s="545"/>
      <c r="S27" s="552"/>
      <c r="T27" s="558"/>
      <c r="U27" s="167"/>
      <c r="V27" s="170"/>
      <c r="W27" s="181"/>
      <c r="X27" s="203" t="s">
        <v>106</v>
      </c>
      <c r="Y27" s="225" t="s">
        <v>28</v>
      </c>
      <c r="Z27" s="243" t="s">
        <v>120</v>
      </c>
      <c r="AA27" s="249">
        <f>COUNTIF($I$9:$I$83,16)</f>
        <v>0</v>
      </c>
      <c r="AB27" s="259" t="s">
        <v>6</v>
      </c>
    </row>
    <row r="28" spans="1:40" ht="18.600000000000001" customHeight="1">
      <c r="A28" s="528"/>
      <c r="B28" s="42" t="str">
        <f t="shared" si="0"/>
        <v/>
      </c>
      <c r="C28" s="483"/>
      <c r="D28" s="486"/>
      <c r="E28" s="486"/>
      <c r="F28" s="486"/>
      <c r="G28" s="488"/>
      <c r="H28" s="613"/>
      <c r="I28" s="494"/>
      <c r="J28" s="497"/>
      <c r="K28" s="500"/>
      <c r="L28" s="500"/>
      <c r="M28" s="500"/>
      <c r="N28" s="500"/>
      <c r="O28" s="503"/>
      <c r="P28" s="506"/>
      <c r="Q28" s="509"/>
      <c r="R28" s="545"/>
      <c r="S28" s="552"/>
      <c r="T28" s="558"/>
      <c r="U28" s="167"/>
      <c r="V28" s="170"/>
      <c r="W28" s="181"/>
      <c r="X28" s="203"/>
      <c r="Y28" s="226" t="s">
        <v>40</v>
      </c>
      <c r="Z28" s="240" t="s">
        <v>121</v>
      </c>
      <c r="AA28" s="250">
        <f>COUNTIF($I$9:$I$83,17)</f>
        <v>0</v>
      </c>
      <c r="AB28" s="260"/>
    </row>
    <row r="29" spans="1:40" ht="18.600000000000001" customHeight="1">
      <c r="A29" s="528"/>
      <c r="B29" s="42" t="str">
        <f t="shared" si="0"/>
        <v/>
      </c>
      <c r="C29" s="483"/>
      <c r="D29" s="486"/>
      <c r="E29" s="486"/>
      <c r="F29" s="486"/>
      <c r="G29" s="488"/>
      <c r="H29" s="613"/>
      <c r="I29" s="494"/>
      <c r="J29" s="497"/>
      <c r="K29" s="500"/>
      <c r="L29" s="500"/>
      <c r="M29" s="500"/>
      <c r="N29" s="500"/>
      <c r="O29" s="503"/>
      <c r="P29" s="506"/>
      <c r="Q29" s="509"/>
      <c r="R29" s="545"/>
      <c r="S29" s="552"/>
      <c r="T29" s="558"/>
      <c r="U29" s="167"/>
      <c r="V29" s="170"/>
      <c r="W29" s="181"/>
      <c r="X29" s="203"/>
      <c r="Y29" s="226" t="s">
        <v>47</v>
      </c>
      <c r="Z29" s="240" t="s">
        <v>122</v>
      </c>
      <c r="AA29" s="250">
        <f>COUNTIF($I$9:$I$83,18)</f>
        <v>0</v>
      </c>
      <c r="AB29" s="260"/>
    </row>
    <row r="30" spans="1:40" ht="18.600000000000001" customHeight="1">
      <c r="A30" s="528"/>
      <c r="B30" s="42" t="str">
        <f t="shared" si="0"/>
        <v/>
      </c>
      <c r="C30" s="483"/>
      <c r="D30" s="486"/>
      <c r="E30" s="486"/>
      <c r="F30" s="486"/>
      <c r="G30" s="488"/>
      <c r="H30" s="613"/>
      <c r="I30" s="494"/>
      <c r="J30" s="497"/>
      <c r="K30" s="500"/>
      <c r="L30" s="500"/>
      <c r="M30" s="500"/>
      <c r="N30" s="500"/>
      <c r="O30" s="503"/>
      <c r="P30" s="506"/>
      <c r="Q30" s="509"/>
      <c r="R30" s="545"/>
      <c r="S30" s="552"/>
      <c r="T30" s="558"/>
      <c r="U30" s="167"/>
      <c r="V30" s="170"/>
      <c r="W30" s="181"/>
      <c r="X30" s="203"/>
      <c r="Y30" s="223" t="s">
        <v>38</v>
      </c>
      <c r="Z30" s="241" t="s">
        <v>124</v>
      </c>
      <c r="AA30" s="251">
        <f>COUNTIF($I$9:$I$83,19)</f>
        <v>0</v>
      </c>
      <c r="AB30" s="262"/>
    </row>
    <row r="31" spans="1:40" ht="18.600000000000001" customHeight="1">
      <c r="A31" s="528"/>
      <c r="B31" s="42" t="str">
        <f t="shared" si="0"/>
        <v/>
      </c>
      <c r="C31" s="483"/>
      <c r="D31" s="486"/>
      <c r="E31" s="486"/>
      <c r="F31" s="486"/>
      <c r="G31" s="488"/>
      <c r="H31" s="613"/>
      <c r="I31" s="494"/>
      <c r="J31" s="497"/>
      <c r="K31" s="500"/>
      <c r="L31" s="500"/>
      <c r="M31" s="500"/>
      <c r="N31" s="500"/>
      <c r="O31" s="503"/>
      <c r="P31" s="506"/>
      <c r="Q31" s="509"/>
      <c r="R31" s="545"/>
      <c r="S31" s="552"/>
      <c r="T31" s="558"/>
      <c r="U31" s="167"/>
      <c r="V31" s="170"/>
      <c r="W31" s="182"/>
      <c r="X31" s="204"/>
      <c r="Y31" s="224" t="s">
        <v>39</v>
      </c>
      <c r="Z31" s="244" t="s">
        <v>125</v>
      </c>
      <c r="AA31" s="252">
        <f>SUM(AA27:AA30)</f>
        <v>0</v>
      </c>
      <c r="AB31" s="263"/>
    </row>
    <row r="32" spans="1:40" ht="18.600000000000001" customHeight="1">
      <c r="A32" s="528"/>
      <c r="B32" s="42" t="str">
        <f t="shared" si="0"/>
        <v/>
      </c>
      <c r="C32" s="483"/>
      <c r="D32" s="486"/>
      <c r="E32" s="486"/>
      <c r="F32" s="486"/>
      <c r="G32" s="488"/>
      <c r="H32" s="613"/>
      <c r="I32" s="494"/>
      <c r="J32" s="497"/>
      <c r="K32" s="500"/>
      <c r="L32" s="500"/>
      <c r="M32" s="500"/>
      <c r="N32" s="500"/>
      <c r="O32" s="503"/>
      <c r="P32" s="506"/>
      <c r="Q32" s="509"/>
      <c r="R32" s="545"/>
      <c r="S32" s="552"/>
      <c r="T32" s="558"/>
      <c r="U32" s="167"/>
      <c r="V32" s="170"/>
      <c r="W32" s="183" t="s">
        <v>153</v>
      </c>
      <c r="X32" s="205"/>
      <c r="Y32" s="205"/>
      <c r="Z32" s="205"/>
      <c r="AA32" s="205"/>
      <c r="AB32" s="205"/>
    </row>
    <row r="33" spans="1:28" ht="18.600000000000001" customHeight="1">
      <c r="A33" s="528"/>
      <c r="B33" s="42" t="str">
        <f t="shared" si="0"/>
        <v/>
      </c>
      <c r="C33" s="483"/>
      <c r="D33" s="486"/>
      <c r="E33" s="486"/>
      <c r="F33" s="486"/>
      <c r="G33" s="488"/>
      <c r="H33" s="613"/>
      <c r="I33" s="494"/>
      <c r="J33" s="497"/>
      <c r="K33" s="500"/>
      <c r="L33" s="500"/>
      <c r="M33" s="500"/>
      <c r="N33" s="500"/>
      <c r="O33" s="503"/>
      <c r="P33" s="506"/>
      <c r="Q33" s="509"/>
      <c r="R33" s="545"/>
      <c r="S33" s="552"/>
      <c r="T33" s="558"/>
      <c r="U33" s="167"/>
      <c r="V33" s="170"/>
      <c r="W33" s="184" t="s">
        <v>443</v>
      </c>
      <c r="X33" s="206"/>
      <c r="Y33" s="227" t="s">
        <v>60</v>
      </c>
      <c r="Z33" s="239" t="s">
        <v>76</v>
      </c>
      <c r="AA33" s="249">
        <f>J84</f>
        <v>0</v>
      </c>
      <c r="AB33" s="259" t="s">
        <v>6</v>
      </c>
    </row>
    <row r="34" spans="1:28" ht="18.600000000000001" customHeight="1">
      <c r="A34" s="528"/>
      <c r="B34" s="42" t="str">
        <f t="shared" si="0"/>
        <v/>
      </c>
      <c r="C34" s="483"/>
      <c r="D34" s="486"/>
      <c r="E34" s="486"/>
      <c r="F34" s="486"/>
      <c r="G34" s="488"/>
      <c r="H34" s="613"/>
      <c r="I34" s="494"/>
      <c r="J34" s="497"/>
      <c r="K34" s="500"/>
      <c r="L34" s="500"/>
      <c r="M34" s="500"/>
      <c r="N34" s="500"/>
      <c r="O34" s="503"/>
      <c r="P34" s="506"/>
      <c r="Q34" s="509"/>
      <c r="R34" s="545"/>
      <c r="S34" s="552"/>
      <c r="T34" s="558"/>
      <c r="U34" s="167"/>
      <c r="V34" s="170"/>
      <c r="W34" s="185"/>
      <c r="X34" s="207"/>
      <c r="Y34" s="228" t="s">
        <v>104</v>
      </c>
      <c r="Z34" s="240" t="s">
        <v>78</v>
      </c>
      <c r="AA34" s="250">
        <f>K84</f>
        <v>0</v>
      </c>
      <c r="AB34" s="260"/>
    </row>
    <row r="35" spans="1:28" ht="18.600000000000001" customHeight="1">
      <c r="A35" s="528"/>
      <c r="B35" s="42" t="str">
        <f t="shared" si="0"/>
        <v/>
      </c>
      <c r="C35" s="483"/>
      <c r="D35" s="486"/>
      <c r="E35" s="486"/>
      <c r="F35" s="486"/>
      <c r="G35" s="488"/>
      <c r="H35" s="613"/>
      <c r="I35" s="494"/>
      <c r="J35" s="497"/>
      <c r="K35" s="500"/>
      <c r="L35" s="500"/>
      <c r="M35" s="500"/>
      <c r="N35" s="500"/>
      <c r="O35" s="503"/>
      <c r="P35" s="506"/>
      <c r="Q35" s="509"/>
      <c r="R35" s="545"/>
      <c r="S35" s="552"/>
      <c r="T35" s="558"/>
      <c r="U35" s="167"/>
      <c r="V35" s="170"/>
      <c r="W35" s="185"/>
      <c r="X35" s="207"/>
      <c r="Y35" s="229" t="s">
        <v>63</v>
      </c>
      <c r="Z35" s="240" t="s">
        <v>62</v>
      </c>
      <c r="AA35" s="250">
        <f>L84</f>
        <v>0</v>
      </c>
      <c r="AB35" s="260"/>
    </row>
    <row r="36" spans="1:28" ht="18.600000000000001" customHeight="1">
      <c r="A36" s="528"/>
      <c r="B36" s="42" t="str">
        <f t="shared" si="0"/>
        <v/>
      </c>
      <c r="C36" s="483"/>
      <c r="D36" s="486"/>
      <c r="E36" s="486"/>
      <c r="F36" s="486"/>
      <c r="G36" s="488"/>
      <c r="H36" s="615"/>
      <c r="I36" s="495"/>
      <c r="J36" s="497"/>
      <c r="K36" s="500"/>
      <c r="L36" s="500"/>
      <c r="M36" s="500"/>
      <c r="N36" s="500"/>
      <c r="O36" s="503"/>
      <c r="P36" s="506"/>
      <c r="Q36" s="509"/>
      <c r="R36" s="545"/>
      <c r="S36" s="552"/>
      <c r="T36" s="558"/>
      <c r="U36" s="167"/>
      <c r="V36" s="170"/>
      <c r="W36" s="185"/>
      <c r="X36" s="207"/>
      <c r="Y36" s="221" t="s">
        <v>65</v>
      </c>
      <c r="Z36" s="240" t="s">
        <v>79</v>
      </c>
      <c r="AA36" s="250">
        <f>M84</f>
        <v>0</v>
      </c>
      <c r="AB36" s="260"/>
    </row>
    <row r="37" spans="1:28" ht="18.600000000000001" customHeight="1">
      <c r="A37" s="528"/>
      <c r="B37" s="42" t="str">
        <f t="shared" si="0"/>
        <v/>
      </c>
      <c r="C37" s="483"/>
      <c r="D37" s="486"/>
      <c r="E37" s="486"/>
      <c r="F37" s="486"/>
      <c r="G37" s="488"/>
      <c r="H37" s="613"/>
      <c r="I37" s="494"/>
      <c r="J37" s="497"/>
      <c r="K37" s="500"/>
      <c r="L37" s="500"/>
      <c r="M37" s="500"/>
      <c r="N37" s="500"/>
      <c r="O37" s="503"/>
      <c r="P37" s="506"/>
      <c r="Q37" s="509"/>
      <c r="R37" s="545"/>
      <c r="S37" s="552"/>
      <c r="T37" s="558"/>
      <c r="U37" s="167"/>
      <c r="V37" s="170"/>
      <c r="W37" s="185"/>
      <c r="X37" s="207"/>
      <c r="Y37" s="220" t="s">
        <v>33</v>
      </c>
      <c r="Z37" s="240" t="s">
        <v>69</v>
      </c>
      <c r="AA37" s="250">
        <f>N84</f>
        <v>0</v>
      </c>
      <c r="AB37" s="260"/>
    </row>
    <row r="38" spans="1:28" ht="18.600000000000001" customHeight="1">
      <c r="A38" s="528"/>
      <c r="B38" s="42" t="str">
        <f t="shared" si="0"/>
        <v/>
      </c>
      <c r="C38" s="483"/>
      <c r="D38" s="486"/>
      <c r="E38" s="486"/>
      <c r="F38" s="486"/>
      <c r="G38" s="488"/>
      <c r="H38" s="613"/>
      <c r="I38" s="494"/>
      <c r="J38" s="497"/>
      <c r="K38" s="500"/>
      <c r="L38" s="500"/>
      <c r="M38" s="500"/>
      <c r="N38" s="500"/>
      <c r="O38" s="503"/>
      <c r="P38" s="506"/>
      <c r="Q38" s="509"/>
      <c r="R38" s="545"/>
      <c r="S38" s="552"/>
      <c r="T38" s="558"/>
      <c r="U38" s="167"/>
      <c r="V38" s="170"/>
      <c r="W38" s="186"/>
      <c r="X38" s="208"/>
      <c r="Y38" s="230" t="s">
        <v>86</v>
      </c>
      <c r="Z38" s="241" t="s">
        <v>73</v>
      </c>
      <c r="AA38" s="251">
        <f>O84</f>
        <v>0</v>
      </c>
      <c r="AB38" s="262"/>
    </row>
    <row r="39" spans="1:28" ht="18.600000000000001" customHeight="1">
      <c r="A39" s="528"/>
      <c r="B39" s="42" t="str">
        <f t="shared" si="0"/>
        <v/>
      </c>
      <c r="C39" s="600"/>
      <c r="D39" s="605"/>
      <c r="E39" s="605"/>
      <c r="F39" s="605"/>
      <c r="G39" s="605"/>
      <c r="H39" s="613"/>
      <c r="I39" s="494"/>
      <c r="J39" s="497"/>
      <c r="K39" s="500"/>
      <c r="L39" s="500"/>
      <c r="M39" s="500"/>
      <c r="N39" s="500"/>
      <c r="O39" s="503"/>
      <c r="P39" s="506"/>
      <c r="Q39" s="509"/>
      <c r="R39" s="545"/>
      <c r="S39" s="552"/>
      <c r="T39" s="558"/>
      <c r="V39" s="170"/>
      <c r="W39" s="187"/>
      <c r="X39" s="187"/>
      <c r="Y39" s="231"/>
      <c r="Z39" s="245"/>
    </row>
    <row r="40" spans="1:28" ht="18.600000000000001" customHeight="1">
      <c r="A40" s="528"/>
      <c r="B40" s="42" t="str">
        <f t="shared" si="0"/>
        <v/>
      </c>
      <c r="C40" s="600"/>
      <c r="D40" s="605"/>
      <c r="E40" s="605"/>
      <c r="F40" s="605"/>
      <c r="G40" s="605"/>
      <c r="H40" s="613"/>
      <c r="I40" s="494"/>
      <c r="J40" s="497"/>
      <c r="K40" s="500"/>
      <c r="L40" s="500"/>
      <c r="M40" s="500"/>
      <c r="N40" s="500"/>
      <c r="O40" s="503"/>
      <c r="P40" s="506"/>
      <c r="Q40" s="509"/>
      <c r="R40" s="545"/>
      <c r="S40" s="552"/>
      <c r="T40" s="558"/>
      <c r="V40" s="170"/>
      <c r="W40" s="188" t="s">
        <v>48</v>
      </c>
      <c r="X40" s="209"/>
      <c r="Y40" s="227" t="s">
        <v>46</v>
      </c>
      <c r="Z40" s="239" t="s">
        <v>16</v>
      </c>
      <c r="AA40" s="249">
        <f>P84</f>
        <v>0</v>
      </c>
      <c r="AB40" s="264" t="s">
        <v>49</v>
      </c>
    </row>
    <row r="41" spans="1:28" ht="18.600000000000001" customHeight="1">
      <c r="A41" s="528"/>
      <c r="B41" s="42" t="str">
        <f t="shared" si="0"/>
        <v/>
      </c>
      <c r="C41" s="600"/>
      <c r="D41" s="605"/>
      <c r="E41" s="605"/>
      <c r="F41" s="605"/>
      <c r="G41" s="605"/>
      <c r="H41" s="613"/>
      <c r="I41" s="494"/>
      <c r="J41" s="497"/>
      <c r="K41" s="500"/>
      <c r="L41" s="500"/>
      <c r="M41" s="500"/>
      <c r="N41" s="500"/>
      <c r="O41" s="503"/>
      <c r="P41" s="506"/>
      <c r="Q41" s="509"/>
      <c r="R41" s="545"/>
      <c r="S41" s="552"/>
      <c r="T41" s="558"/>
      <c r="V41" s="170"/>
      <c r="W41" s="189"/>
      <c r="X41" s="210"/>
      <c r="Y41" s="232" t="s">
        <v>59</v>
      </c>
      <c r="Z41" s="241" t="s">
        <v>80</v>
      </c>
      <c r="AA41" s="251">
        <f>Q84</f>
        <v>0</v>
      </c>
      <c r="AB41" s="262"/>
    </row>
    <row r="42" spans="1:28" ht="18.600000000000001" customHeight="1">
      <c r="A42" s="528"/>
      <c r="B42" s="42" t="str">
        <f t="shared" si="0"/>
        <v/>
      </c>
      <c r="C42" s="600"/>
      <c r="D42" s="605"/>
      <c r="E42" s="605"/>
      <c r="F42" s="605"/>
      <c r="G42" s="605"/>
      <c r="H42" s="613"/>
      <c r="I42" s="494"/>
      <c r="J42" s="497"/>
      <c r="K42" s="500"/>
      <c r="L42" s="500"/>
      <c r="M42" s="500"/>
      <c r="N42" s="500"/>
      <c r="O42" s="503"/>
      <c r="P42" s="506"/>
      <c r="Q42" s="509"/>
      <c r="R42" s="545"/>
      <c r="S42" s="552"/>
      <c r="T42" s="558"/>
      <c r="V42" s="170"/>
      <c r="W42" s="187"/>
      <c r="X42" s="187"/>
      <c r="Y42" s="231"/>
      <c r="Z42" s="245"/>
    </row>
    <row r="43" spans="1:28" ht="18.600000000000001" customHeight="1">
      <c r="A43" s="528"/>
      <c r="B43" s="42" t="str">
        <f t="shared" si="0"/>
        <v/>
      </c>
      <c r="C43" s="600"/>
      <c r="D43" s="605"/>
      <c r="E43" s="605"/>
      <c r="F43" s="605"/>
      <c r="G43" s="605"/>
      <c r="H43" s="613"/>
      <c r="I43" s="494"/>
      <c r="J43" s="497"/>
      <c r="K43" s="500"/>
      <c r="L43" s="500"/>
      <c r="M43" s="500"/>
      <c r="N43" s="500"/>
      <c r="O43" s="503"/>
      <c r="P43" s="506"/>
      <c r="Q43" s="509"/>
      <c r="R43" s="545"/>
      <c r="S43" s="552"/>
      <c r="T43" s="558"/>
      <c r="V43" s="170"/>
      <c r="W43" s="190" t="s">
        <v>57</v>
      </c>
      <c r="X43" s="211"/>
      <c r="Y43" s="227" t="s">
        <v>4</v>
      </c>
      <c r="Z43" s="239" t="s">
        <v>41</v>
      </c>
      <c r="AA43" s="249">
        <f>R84</f>
        <v>0</v>
      </c>
      <c r="AB43" s="264" t="s">
        <v>49</v>
      </c>
    </row>
    <row r="44" spans="1:28" ht="18.600000000000001" customHeight="1">
      <c r="A44" s="528"/>
      <c r="B44" s="42" t="str">
        <f t="shared" si="0"/>
        <v/>
      </c>
      <c r="C44" s="600"/>
      <c r="D44" s="605"/>
      <c r="E44" s="605"/>
      <c r="F44" s="605"/>
      <c r="G44" s="605"/>
      <c r="H44" s="613"/>
      <c r="I44" s="494"/>
      <c r="J44" s="497"/>
      <c r="K44" s="500"/>
      <c r="L44" s="500"/>
      <c r="M44" s="500"/>
      <c r="N44" s="500"/>
      <c r="O44" s="503"/>
      <c r="P44" s="506"/>
      <c r="Q44" s="509"/>
      <c r="R44" s="545"/>
      <c r="S44" s="552"/>
      <c r="T44" s="558"/>
      <c r="V44" s="170"/>
      <c r="W44" s="191"/>
      <c r="X44" s="212"/>
      <c r="Y44" s="223" t="s">
        <v>36</v>
      </c>
      <c r="Z44" s="241" t="s">
        <v>67</v>
      </c>
      <c r="AA44" s="251">
        <f>S84</f>
        <v>0</v>
      </c>
      <c r="AB44" s="262"/>
    </row>
    <row r="45" spans="1:28" ht="18.600000000000001" customHeight="1">
      <c r="A45" s="528"/>
      <c r="B45" s="42" t="str">
        <f t="shared" si="0"/>
        <v/>
      </c>
      <c r="C45" s="600"/>
      <c r="D45" s="605"/>
      <c r="E45" s="605"/>
      <c r="F45" s="605"/>
      <c r="G45" s="605"/>
      <c r="H45" s="613"/>
      <c r="I45" s="494"/>
      <c r="J45" s="497"/>
      <c r="K45" s="500"/>
      <c r="L45" s="500"/>
      <c r="M45" s="500"/>
      <c r="N45" s="500"/>
      <c r="O45" s="503"/>
      <c r="P45" s="506"/>
      <c r="Q45" s="509"/>
      <c r="R45" s="545"/>
      <c r="S45" s="552"/>
      <c r="T45" s="558"/>
      <c r="V45" s="170"/>
      <c r="W45" s="192"/>
      <c r="X45" s="192"/>
      <c r="Y45" s="233"/>
      <c r="Z45" s="246"/>
    </row>
    <row r="46" spans="1:28" ht="18.600000000000001" customHeight="1">
      <c r="A46" s="528"/>
      <c r="B46" s="42" t="str">
        <f t="shared" si="0"/>
        <v/>
      </c>
      <c r="C46" s="600"/>
      <c r="D46" s="605"/>
      <c r="E46" s="605"/>
      <c r="F46" s="605"/>
      <c r="G46" s="605"/>
      <c r="H46" s="613"/>
      <c r="I46" s="494"/>
      <c r="J46" s="497"/>
      <c r="K46" s="500"/>
      <c r="L46" s="500"/>
      <c r="M46" s="500"/>
      <c r="N46" s="500"/>
      <c r="O46" s="503"/>
      <c r="P46" s="506"/>
      <c r="Q46" s="509"/>
      <c r="R46" s="545"/>
      <c r="S46" s="552"/>
      <c r="T46" s="558"/>
      <c r="V46" s="170"/>
      <c r="W46" s="193"/>
      <c r="X46" s="193"/>
      <c r="Y46" s="234" t="s">
        <v>53</v>
      </c>
      <c r="Z46" s="247" t="s">
        <v>81</v>
      </c>
      <c r="AA46" s="254">
        <f>T84</f>
        <v>0</v>
      </c>
      <c r="AB46" s="265" t="s">
        <v>58</v>
      </c>
    </row>
    <row r="47" spans="1:28" ht="18.600000000000001" customHeight="1">
      <c r="A47" s="528"/>
      <c r="B47" s="42" t="str">
        <f t="shared" si="0"/>
        <v/>
      </c>
      <c r="C47" s="600"/>
      <c r="D47" s="605"/>
      <c r="E47" s="605"/>
      <c r="F47" s="605"/>
      <c r="G47" s="605"/>
      <c r="H47" s="613"/>
      <c r="I47" s="494"/>
      <c r="J47" s="497"/>
      <c r="K47" s="500"/>
      <c r="L47" s="500"/>
      <c r="M47" s="500"/>
      <c r="N47" s="500"/>
      <c r="O47" s="503"/>
      <c r="P47" s="506"/>
      <c r="Q47" s="509"/>
      <c r="R47" s="545"/>
      <c r="S47" s="552"/>
      <c r="T47" s="558"/>
      <c r="W47" s="194" t="str">
        <f>A1&amp;"年"&amp;E1&amp;"月"</f>
        <v>2026年1月</v>
      </c>
      <c r="X47" s="194"/>
      <c r="Y47" s="194"/>
      <c r="Z47" s="246"/>
      <c r="AB47" s="266"/>
    </row>
    <row r="48" spans="1:28" ht="18.600000000000001" customHeight="1">
      <c r="A48" s="528"/>
      <c r="B48" s="42" t="str">
        <f t="shared" si="0"/>
        <v/>
      </c>
      <c r="C48" s="600"/>
      <c r="D48" s="605"/>
      <c r="E48" s="605"/>
      <c r="F48" s="605"/>
      <c r="G48" s="605"/>
      <c r="H48" s="613"/>
      <c r="I48" s="494"/>
      <c r="J48" s="497"/>
      <c r="K48" s="500"/>
      <c r="L48" s="500"/>
      <c r="M48" s="500"/>
      <c r="N48" s="500"/>
      <c r="O48" s="503"/>
      <c r="P48" s="506"/>
      <c r="Q48" s="509"/>
      <c r="R48" s="545"/>
      <c r="S48" s="552"/>
      <c r="T48" s="558"/>
      <c r="W48" s="195" t="s">
        <v>58</v>
      </c>
      <c r="X48" s="195" t="s">
        <v>193</v>
      </c>
      <c r="Y48" s="235"/>
      <c r="Z48" s="246"/>
      <c r="AB48" s="266"/>
    </row>
    <row r="49" spans="1:28" ht="18.600000000000001" customHeight="1">
      <c r="A49" s="528"/>
      <c r="B49" s="42" t="str">
        <f t="shared" si="0"/>
        <v/>
      </c>
      <c r="C49" s="600"/>
      <c r="D49" s="605"/>
      <c r="E49" s="605"/>
      <c r="F49" s="605"/>
      <c r="G49" s="605"/>
      <c r="H49" s="613"/>
      <c r="I49" s="494"/>
      <c r="J49" s="497"/>
      <c r="K49" s="500"/>
      <c r="L49" s="500"/>
      <c r="M49" s="500"/>
      <c r="N49" s="500"/>
      <c r="O49" s="503"/>
      <c r="P49" s="506"/>
      <c r="Q49" s="509"/>
      <c r="R49" s="545"/>
      <c r="S49" s="552"/>
      <c r="T49" s="558"/>
      <c r="W49" s="195">
        <v>1</v>
      </c>
      <c r="X49" s="213">
        <f t="shared" ref="X49:X79" si="1">WEEKDAY($A$1&amp;"/"&amp;$E$1&amp;"/"&amp;W49)</f>
        <v>5</v>
      </c>
      <c r="Y49" s="236"/>
      <c r="Z49" s="246"/>
      <c r="AB49" s="266"/>
    </row>
    <row r="50" spans="1:28" ht="18.600000000000001" customHeight="1">
      <c r="A50" s="528"/>
      <c r="B50" s="42" t="str">
        <f t="shared" si="0"/>
        <v/>
      </c>
      <c r="C50" s="600"/>
      <c r="D50" s="605"/>
      <c r="E50" s="605"/>
      <c r="F50" s="605"/>
      <c r="G50" s="605"/>
      <c r="H50" s="613"/>
      <c r="I50" s="494"/>
      <c r="J50" s="497"/>
      <c r="K50" s="500"/>
      <c r="L50" s="500"/>
      <c r="M50" s="500"/>
      <c r="N50" s="500"/>
      <c r="O50" s="503"/>
      <c r="P50" s="506"/>
      <c r="Q50" s="509"/>
      <c r="R50" s="545"/>
      <c r="S50" s="552"/>
      <c r="T50" s="558"/>
      <c r="W50" s="195">
        <v>2</v>
      </c>
      <c r="X50" s="213">
        <f t="shared" si="1"/>
        <v>6</v>
      </c>
      <c r="Y50" s="235"/>
      <c r="Z50" s="246"/>
      <c r="AB50" s="266"/>
    </row>
    <row r="51" spans="1:28" ht="18.600000000000001" customHeight="1">
      <c r="A51" s="528"/>
      <c r="B51" s="42" t="str">
        <f t="shared" si="0"/>
        <v/>
      </c>
      <c r="C51" s="600"/>
      <c r="D51" s="605"/>
      <c r="E51" s="605"/>
      <c r="F51" s="605"/>
      <c r="G51" s="605"/>
      <c r="H51" s="613"/>
      <c r="I51" s="494"/>
      <c r="J51" s="497"/>
      <c r="K51" s="500"/>
      <c r="L51" s="500"/>
      <c r="M51" s="500"/>
      <c r="N51" s="500"/>
      <c r="O51" s="503"/>
      <c r="P51" s="506"/>
      <c r="Q51" s="509"/>
      <c r="R51" s="545"/>
      <c r="S51" s="552"/>
      <c r="T51" s="558"/>
      <c r="W51" s="195">
        <v>3</v>
      </c>
      <c r="X51" s="213">
        <f t="shared" si="1"/>
        <v>7</v>
      </c>
      <c r="Y51" s="235"/>
      <c r="Z51" s="246"/>
      <c r="AB51" s="266"/>
    </row>
    <row r="52" spans="1:28" ht="18.600000000000001" customHeight="1">
      <c r="A52" s="528"/>
      <c r="B52" s="42" t="str">
        <f t="shared" si="0"/>
        <v/>
      </c>
      <c r="C52" s="600"/>
      <c r="D52" s="605"/>
      <c r="E52" s="605"/>
      <c r="F52" s="605"/>
      <c r="G52" s="605"/>
      <c r="H52" s="613"/>
      <c r="I52" s="494"/>
      <c r="J52" s="497"/>
      <c r="K52" s="500"/>
      <c r="L52" s="500"/>
      <c r="M52" s="500"/>
      <c r="N52" s="500"/>
      <c r="O52" s="503"/>
      <c r="P52" s="506"/>
      <c r="Q52" s="509"/>
      <c r="R52" s="545"/>
      <c r="S52" s="552"/>
      <c r="T52" s="558"/>
      <c r="W52" s="195">
        <v>4</v>
      </c>
      <c r="X52" s="213">
        <f t="shared" si="1"/>
        <v>1</v>
      </c>
      <c r="Y52" s="235"/>
      <c r="Z52" s="246"/>
      <c r="AB52" s="266"/>
    </row>
    <row r="53" spans="1:28" ht="18.600000000000001" customHeight="1">
      <c r="A53" s="528"/>
      <c r="B53" s="42" t="str">
        <f t="shared" si="0"/>
        <v/>
      </c>
      <c r="C53" s="600"/>
      <c r="D53" s="605"/>
      <c r="E53" s="605"/>
      <c r="F53" s="605"/>
      <c r="G53" s="605"/>
      <c r="H53" s="613"/>
      <c r="I53" s="494"/>
      <c r="J53" s="497"/>
      <c r="K53" s="500"/>
      <c r="L53" s="500"/>
      <c r="M53" s="500"/>
      <c r="N53" s="500"/>
      <c r="O53" s="503"/>
      <c r="P53" s="506"/>
      <c r="Q53" s="509"/>
      <c r="R53" s="545"/>
      <c r="S53" s="552"/>
      <c r="T53" s="558"/>
      <c r="W53" s="195">
        <v>5</v>
      </c>
      <c r="X53" s="213">
        <f t="shared" si="1"/>
        <v>2</v>
      </c>
      <c r="Y53" s="235"/>
      <c r="Z53" s="246"/>
      <c r="AB53" s="266"/>
    </row>
    <row r="54" spans="1:28" ht="18.600000000000001" customHeight="1">
      <c r="A54" s="528"/>
      <c r="B54" s="42" t="str">
        <f t="shared" si="0"/>
        <v/>
      </c>
      <c r="C54" s="600"/>
      <c r="D54" s="605"/>
      <c r="E54" s="605"/>
      <c r="F54" s="605"/>
      <c r="G54" s="605"/>
      <c r="H54" s="613"/>
      <c r="I54" s="494"/>
      <c r="J54" s="497"/>
      <c r="K54" s="500"/>
      <c r="L54" s="500"/>
      <c r="M54" s="500"/>
      <c r="N54" s="500"/>
      <c r="O54" s="503"/>
      <c r="P54" s="506"/>
      <c r="Q54" s="509"/>
      <c r="R54" s="545"/>
      <c r="S54" s="552"/>
      <c r="T54" s="558"/>
      <c r="W54" s="195">
        <v>6</v>
      </c>
      <c r="X54" s="213">
        <f t="shared" si="1"/>
        <v>3</v>
      </c>
      <c r="Y54" s="235"/>
      <c r="Z54" s="246"/>
      <c r="AB54" s="266"/>
    </row>
    <row r="55" spans="1:28" ht="18.600000000000001" customHeight="1">
      <c r="A55" s="528"/>
      <c r="B55" s="42" t="str">
        <f t="shared" si="0"/>
        <v/>
      </c>
      <c r="C55" s="600"/>
      <c r="D55" s="605"/>
      <c r="E55" s="605"/>
      <c r="F55" s="605"/>
      <c r="G55" s="605"/>
      <c r="H55" s="613"/>
      <c r="I55" s="494"/>
      <c r="J55" s="497"/>
      <c r="K55" s="500"/>
      <c r="L55" s="500"/>
      <c r="M55" s="500"/>
      <c r="N55" s="500"/>
      <c r="O55" s="503"/>
      <c r="P55" s="506"/>
      <c r="Q55" s="509"/>
      <c r="R55" s="545"/>
      <c r="S55" s="552"/>
      <c r="T55" s="558"/>
      <c r="W55" s="195">
        <v>7</v>
      </c>
      <c r="X55" s="213">
        <f t="shared" si="1"/>
        <v>4</v>
      </c>
      <c r="Y55" s="235"/>
      <c r="Z55" s="246"/>
      <c r="AB55" s="266"/>
    </row>
    <row r="56" spans="1:28" ht="18.600000000000001" customHeight="1">
      <c r="A56" s="528"/>
      <c r="B56" s="42" t="str">
        <f t="shared" si="0"/>
        <v/>
      </c>
      <c r="C56" s="600"/>
      <c r="D56" s="605"/>
      <c r="E56" s="605"/>
      <c r="F56" s="605"/>
      <c r="G56" s="605"/>
      <c r="H56" s="613"/>
      <c r="I56" s="494"/>
      <c r="J56" s="497"/>
      <c r="K56" s="500"/>
      <c r="L56" s="500"/>
      <c r="M56" s="500"/>
      <c r="N56" s="500"/>
      <c r="O56" s="503"/>
      <c r="P56" s="506"/>
      <c r="Q56" s="509"/>
      <c r="R56" s="545"/>
      <c r="S56" s="552"/>
      <c r="T56" s="558"/>
      <c r="W56" s="195">
        <v>8</v>
      </c>
      <c r="X56" s="213">
        <f t="shared" si="1"/>
        <v>5</v>
      </c>
      <c r="Y56" s="235"/>
      <c r="Z56" s="246"/>
      <c r="AB56" s="266"/>
    </row>
    <row r="57" spans="1:28" ht="18.600000000000001" customHeight="1">
      <c r="A57" s="528"/>
      <c r="B57" s="42" t="str">
        <f t="shared" si="0"/>
        <v/>
      </c>
      <c r="C57" s="600"/>
      <c r="D57" s="605"/>
      <c r="E57" s="605"/>
      <c r="F57" s="605"/>
      <c r="G57" s="605"/>
      <c r="H57" s="613"/>
      <c r="I57" s="494"/>
      <c r="J57" s="497"/>
      <c r="K57" s="500"/>
      <c r="L57" s="500"/>
      <c r="M57" s="500"/>
      <c r="N57" s="500"/>
      <c r="O57" s="503"/>
      <c r="P57" s="506"/>
      <c r="Q57" s="509"/>
      <c r="R57" s="545"/>
      <c r="S57" s="552"/>
      <c r="T57" s="558"/>
      <c r="W57" s="195">
        <v>9</v>
      </c>
      <c r="X57" s="213">
        <f t="shared" si="1"/>
        <v>6</v>
      </c>
      <c r="Y57" s="235"/>
      <c r="Z57" s="246"/>
      <c r="AB57" s="266"/>
    </row>
    <row r="58" spans="1:28" ht="18.600000000000001" customHeight="1">
      <c r="A58" s="528"/>
      <c r="B58" s="42" t="str">
        <f t="shared" si="0"/>
        <v/>
      </c>
      <c r="C58" s="600"/>
      <c r="D58" s="605"/>
      <c r="E58" s="605"/>
      <c r="F58" s="605"/>
      <c r="G58" s="605"/>
      <c r="H58" s="613"/>
      <c r="I58" s="494"/>
      <c r="J58" s="497"/>
      <c r="K58" s="500"/>
      <c r="L58" s="500"/>
      <c r="M58" s="500"/>
      <c r="N58" s="500"/>
      <c r="O58" s="503"/>
      <c r="P58" s="506"/>
      <c r="Q58" s="509"/>
      <c r="R58" s="545"/>
      <c r="S58" s="552"/>
      <c r="T58" s="558"/>
      <c r="W58" s="195">
        <v>10</v>
      </c>
      <c r="X58" s="213">
        <f t="shared" si="1"/>
        <v>7</v>
      </c>
      <c r="Y58" s="235"/>
      <c r="Z58" s="246"/>
      <c r="AB58" s="266"/>
    </row>
    <row r="59" spans="1:28" ht="18.600000000000001" customHeight="1">
      <c r="A59" s="528"/>
      <c r="B59" s="42" t="str">
        <f t="shared" si="0"/>
        <v/>
      </c>
      <c r="C59" s="600"/>
      <c r="D59" s="605"/>
      <c r="E59" s="605"/>
      <c r="F59" s="605"/>
      <c r="G59" s="605"/>
      <c r="H59" s="613"/>
      <c r="I59" s="494"/>
      <c r="J59" s="497"/>
      <c r="K59" s="500"/>
      <c r="L59" s="500"/>
      <c r="M59" s="500"/>
      <c r="N59" s="500"/>
      <c r="O59" s="503"/>
      <c r="P59" s="506"/>
      <c r="Q59" s="509"/>
      <c r="R59" s="545"/>
      <c r="S59" s="552"/>
      <c r="T59" s="558"/>
      <c r="W59" s="195">
        <v>11</v>
      </c>
      <c r="X59" s="213">
        <f t="shared" si="1"/>
        <v>1</v>
      </c>
      <c r="Y59" s="235"/>
      <c r="Z59" s="246"/>
      <c r="AB59" s="266"/>
    </row>
    <row r="60" spans="1:28" ht="18.600000000000001" customHeight="1">
      <c r="A60" s="528"/>
      <c r="B60" s="42" t="str">
        <f t="shared" si="0"/>
        <v/>
      </c>
      <c r="C60" s="600"/>
      <c r="D60" s="605"/>
      <c r="E60" s="605"/>
      <c r="F60" s="605"/>
      <c r="G60" s="605"/>
      <c r="H60" s="613"/>
      <c r="I60" s="494"/>
      <c r="J60" s="497"/>
      <c r="K60" s="500"/>
      <c r="L60" s="500"/>
      <c r="M60" s="500"/>
      <c r="N60" s="500"/>
      <c r="O60" s="503"/>
      <c r="P60" s="506"/>
      <c r="Q60" s="509"/>
      <c r="R60" s="545"/>
      <c r="S60" s="552"/>
      <c r="T60" s="558"/>
      <c r="W60" s="195">
        <v>12</v>
      </c>
      <c r="X60" s="213">
        <f t="shared" si="1"/>
        <v>2</v>
      </c>
      <c r="Y60" s="235"/>
      <c r="Z60" s="246"/>
      <c r="AB60" s="266"/>
    </row>
    <row r="61" spans="1:28" ht="18.600000000000001" customHeight="1">
      <c r="A61" s="528"/>
      <c r="B61" s="42" t="str">
        <f t="shared" si="0"/>
        <v/>
      </c>
      <c r="C61" s="600"/>
      <c r="D61" s="605"/>
      <c r="E61" s="605"/>
      <c r="F61" s="605"/>
      <c r="G61" s="605"/>
      <c r="H61" s="613"/>
      <c r="I61" s="494"/>
      <c r="J61" s="497"/>
      <c r="K61" s="500"/>
      <c r="L61" s="500"/>
      <c r="M61" s="500"/>
      <c r="N61" s="500"/>
      <c r="O61" s="503"/>
      <c r="P61" s="506"/>
      <c r="Q61" s="509"/>
      <c r="R61" s="545"/>
      <c r="S61" s="552"/>
      <c r="T61" s="558"/>
      <c r="W61" s="195">
        <v>13</v>
      </c>
      <c r="X61" s="213">
        <f t="shared" si="1"/>
        <v>3</v>
      </c>
      <c r="Y61" s="235"/>
      <c r="Z61" s="246"/>
      <c r="AB61" s="266"/>
    </row>
    <row r="62" spans="1:28" ht="18.600000000000001" customHeight="1">
      <c r="A62" s="528"/>
      <c r="B62" s="42" t="str">
        <f t="shared" si="0"/>
        <v/>
      </c>
      <c r="C62" s="600"/>
      <c r="D62" s="605"/>
      <c r="E62" s="605"/>
      <c r="F62" s="605"/>
      <c r="G62" s="605"/>
      <c r="H62" s="613"/>
      <c r="I62" s="494"/>
      <c r="J62" s="497"/>
      <c r="K62" s="500"/>
      <c r="L62" s="500"/>
      <c r="M62" s="500"/>
      <c r="N62" s="500"/>
      <c r="O62" s="503"/>
      <c r="P62" s="506"/>
      <c r="Q62" s="509"/>
      <c r="R62" s="545"/>
      <c r="S62" s="552"/>
      <c r="T62" s="558"/>
      <c r="W62" s="195">
        <v>14</v>
      </c>
      <c r="X62" s="213">
        <f t="shared" si="1"/>
        <v>4</v>
      </c>
      <c r="Y62" s="235"/>
      <c r="Z62" s="246"/>
      <c r="AB62" s="266"/>
    </row>
    <row r="63" spans="1:28" ht="18.600000000000001" customHeight="1">
      <c r="A63" s="528"/>
      <c r="B63" s="42" t="str">
        <f t="shared" si="0"/>
        <v/>
      </c>
      <c r="C63" s="600"/>
      <c r="D63" s="606"/>
      <c r="E63" s="606"/>
      <c r="F63" s="606"/>
      <c r="G63" s="606"/>
      <c r="H63" s="613"/>
      <c r="I63" s="494"/>
      <c r="J63" s="497"/>
      <c r="K63" s="500"/>
      <c r="L63" s="500"/>
      <c r="M63" s="500"/>
      <c r="N63" s="500"/>
      <c r="O63" s="503"/>
      <c r="P63" s="506"/>
      <c r="Q63" s="509"/>
      <c r="R63" s="545"/>
      <c r="S63" s="552"/>
      <c r="T63" s="558"/>
      <c r="W63" s="195">
        <v>15</v>
      </c>
      <c r="X63" s="213">
        <f t="shared" si="1"/>
        <v>5</v>
      </c>
      <c r="Y63" s="235"/>
      <c r="Z63" s="246"/>
      <c r="AB63" s="266"/>
    </row>
    <row r="64" spans="1:28" ht="18.600000000000001" customHeight="1">
      <c r="A64" s="528"/>
      <c r="B64" s="42" t="str">
        <f t="shared" si="0"/>
        <v/>
      </c>
      <c r="C64" s="600"/>
      <c r="D64" s="606"/>
      <c r="E64" s="606"/>
      <c r="F64" s="606"/>
      <c r="G64" s="606"/>
      <c r="H64" s="613"/>
      <c r="I64" s="494"/>
      <c r="J64" s="497"/>
      <c r="K64" s="500"/>
      <c r="L64" s="500"/>
      <c r="M64" s="500"/>
      <c r="N64" s="500"/>
      <c r="O64" s="503"/>
      <c r="P64" s="506"/>
      <c r="Q64" s="509"/>
      <c r="R64" s="545"/>
      <c r="S64" s="552"/>
      <c r="T64" s="558"/>
      <c r="W64" s="195">
        <v>16</v>
      </c>
      <c r="X64" s="213">
        <f t="shared" si="1"/>
        <v>6</v>
      </c>
      <c r="Y64" s="235"/>
      <c r="Z64" s="246"/>
      <c r="AB64" s="266"/>
    </row>
    <row r="65" spans="1:28" ht="18.600000000000001" customHeight="1">
      <c r="A65" s="528"/>
      <c r="B65" s="42" t="str">
        <f t="shared" si="0"/>
        <v/>
      </c>
      <c r="C65" s="600"/>
      <c r="D65" s="606"/>
      <c r="E65" s="606"/>
      <c r="F65" s="606"/>
      <c r="G65" s="606"/>
      <c r="H65" s="613"/>
      <c r="I65" s="494"/>
      <c r="J65" s="497"/>
      <c r="K65" s="500"/>
      <c r="L65" s="500"/>
      <c r="M65" s="500"/>
      <c r="N65" s="500"/>
      <c r="O65" s="503"/>
      <c r="P65" s="506"/>
      <c r="Q65" s="509"/>
      <c r="R65" s="545"/>
      <c r="S65" s="552"/>
      <c r="T65" s="558"/>
      <c r="W65" s="195">
        <v>17</v>
      </c>
      <c r="X65" s="213">
        <f t="shared" si="1"/>
        <v>7</v>
      </c>
      <c r="Y65" s="235"/>
      <c r="Z65" s="246"/>
      <c r="AB65" s="266"/>
    </row>
    <row r="66" spans="1:28" ht="18.600000000000001" customHeight="1">
      <c r="A66" s="528"/>
      <c r="B66" s="42" t="str">
        <f t="shared" si="0"/>
        <v/>
      </c>
      <c r="C66" s="600"/>
      <c r="D66" s="606"/>
      <c r="E66" s="606"/>
      <c r="F66" s="606"/>
      <c r="G66" s="606"/>
      <c r="H66" s="613"/>
      <c r="I66" s="494"/>
      <c r="J66" s="497"/>
      <c r="K66" s="500"/>
      <c r="L66" s="500"/>
      <c r="M66" s="500"/>
      <c r="N66" s="500"/>
      <c r="O66" s="503"/>
      <c r="P66" s="506"/>
      <c r="Q66" s="509"/>
      <c r="R66" s="545"/>
      <c r="S66" s="552"/>
      <c r="T66" s="558"/>
      <c r="W66" s="195">
        <v>18</v>
      </c>
      <c r="X66" s="213">
        <f t="shared" si="1"/>
        <v>1</v>
      </c>
      <c r="Y66" s="235"/>
      <c r="Z66" s="246"/>
      <c r="AB66" s="266"/>
    </row>
    <row r="67" spans="1:28" ht="18.600000000000001" customHeight="1">
      <c r="A67" s="528"/>
      <c r="B67" s="42" t="str">
        <f t="shared" si="0"/>
        <v/>
      </c>
      <c r="C67" s="600"/>
      <c r="D67" s="606"/>
      <c r="E67" s="606"/>
      <c r="F67" s="606"/>
      <c r="G67" s="606"/>
      <c r="H67" s="613"/>
      <c r="I67" s="494"/>
      <c r="J67" s="497"/>
      <c r="K67" s="500"/>
      <c r="L67" s="500"/>
      <c r="M67" s="500"/>
      <c r="N67" s="500"/>
      <c r="O67" s="503"/>
      <c r="P67" s="506"/>
      <c r="Q67" s="509"/>
      <c r="R67" s="545"/>
      <c r="S67" s="552"/>
      <c r="T67" s="558"/>
      <c r="W67" s="195">
        <v>19</v>
      </c>
      <c r="X67" s="213">
        <f t="shared" si="1"/>
        <v>2</v>
      </c>
      <c r="Y67" s="235"/>
      <c r="Z67" s="246"/>
      <c r="AB67" s="266"/>
    </row>
    <row r="68" spans="1:28" ht="18.600000000000001" customHeight="1">
      <c r="A68" s="528"/>
      <c r="B68" s="42" t="str">
        <f t="shared" si="0"/>
        <v/>
      </c>
      <c r="C68" s="600"/>
      <c r="D68" s="606"/>
      <c r="E68" s="606"/>
      <c r="F68" s="606"/>
      <c r="G68" s="606"/>
      <c r="H68" s="613"/>
      <c r="I68" s="494"/>
      <c r="J68" s="497"/>
      <c r="K68" s="500"/>
      <c r="L68" s="500"/>
      <c r="M68" s="500"/>
      <c r="N68" s="500"/>
      <c r="O68" s="503"/>
      <c r="P68" s="506"/>
      <c r="Q68" s="509"/>
      <c r="R68" s="545"/>
      <c r="S68" s="552"/>
      <c r="T68" s="558"/>
      <c r="W68" s="195">
        <v>20</v>
      </c>
      <c r="X68" s="213">
        <f t="shared" si="1"/>
        <v>3</v>
      </c>
      <c r="Y68" s="235"/>
      <c r="Z68" s="246"/>
      <c r="AB68" s="266"/>
    </row>
    <row r="69" spans="1:28" ht="18.600000000000001" customHeight="1">
      <c r="A69" s="528"/>
      <c r="B69" s="42" t="str">
        <f t="shared" si="0"/>
        <v/>
      </c>
      <c r="C69" s="600"/>
      <c r="D69" s="606"/>
      <c r="E69" s="606"/>
      <c r="F69" s="606"/>
      <c r="G69" s="606"/>
      <c r="H69" s="613"/>
      <c r="I69" s="494"/>
      <c r="J69" s="497"/>
      <c r="K69" s="500"/>
      <c r="L69" s="500"/>
      <c r="M69" s="500"/>
      <c r="N69" s="500"/>
      <c r="O69" s="503"/>
      <c r="P69" s="506"/>
      <c r="Q69" s="509"/>
      <c r="R69" s="545"/>
      <c r="S69" s="552"/>
      <c r="T69" s="558"/>
      <c r="W69" s="195">
        <v>21</v>
      </c>
      <c r="X69" s="213">
        <f t="shared" si="1"/>
        <v>4</v>
      </c>
      <c r="Y69" s="235"/>
      <c r="Z69" s="246"/>
      <c r="AB69" s="266"/>
    </row>
    <row r="70" spans="1:28" ht="18.600000000000001" customHeight="1">
      <c r="A70" s="528"/>
      <c r="B70" s="42" t="str">
        <f t="shared" si="0"/>
        <v/>
      </c>
      <c r="C70" s="600"/>
      <c r="D70" s="606"/>
      <c r="E70" s="606"/>
      <c r="F70" s="606"/>
      <c r="G70" s="606"/>
      <c r="H70" s="613"/>
      <c r="I70" s="494"/>
      <c r="J70" s="497"/>
      <c r="K70" s="500"/>
      <c r="L70" s="500"/>
      <c r="M70" s="500"/>
      <c r="N70" s="500"/>
      <c r="O70" s="503"/>
      <c r="P70" s="506"/>
      <c r="Q70" s="509"/>
      <c r="R70" s="545"/>
      <c r="S70" s="552"/>
      <c r="T70" s="558"/>
      <c r="W70" s="195">
        <v>22</v>
      </c>
      <c r="X70" s="213">
        <f t="shared" si="1"/>
        <v>5</v>
      </c>
      <c r="Y70" s="235"/>
      <c r="Z70" s="246"/>
      <c r="AB70" s="266"/>
    </row>
    <row r="71" spans="1:28" ht="18.600000000000001" customHeight="1">
      <c r="A71" s="528"/>
      <c r="B71" s="42" t="str">
        <f t="shared" si="0"/>
        <v/>
      </c>
      <c r="C71" s="600"/>
      <c r="D71" s="605"/>
      <c r="E71" s="605"/>
      <c r="F71" s="605"/>
      <c r="G71" s="605"/>
      <c r="H71" s="613"/>
      <c r="I71" s="494"/>
      <c r="J71" s="497"/>
      <c r="K71" s="500"/>
      <c r="L71" s="500"/>
      <c r="M71" s="500"/>
      <c r="N71" s="500"/>
      <c r="O71" s="503"/>
      <c r="P71" s="506"/>
      <c r="Q71" s="509"/>
      <c r="R71" s="545"/>
      <c r="S71" s="552"/>
      <c r="T71" s="558"/>
      <c r="W71" s="195">
        <v>23</v>
      </c>
      <c r="X71" s="213">
        <f t="shared" si="1"/>
        <v>6</v>
      </c>
      <c r="Y71" s="235"/>
      <c r="Z71" s="246"/>
      <c r="AB71" s="266"/>
    </row>
    <row r="72" spans="1:28" ht="18.600000000000001" customHeight="1">
      <c r="A72" s="528"/>
      <c r="B72" s="42" t="str">
        <f t="shared" si="0"/>
        <v/>
      </c>
      <c r="C72" s="600"/>
      <c r="D72" s="605"/>
      <c r="E72" s="605"/>
      <c r="F72" s="605"/>
      <c r="G72" s="605"/>
      <c r="H72" s="613"/>
      <c r="I72" s="494"/>
      <c r="J72" s="497"/>
      <c r="K72" s="500"/>
      <c r="L72" s="500"/>
      <c r="M72" s="500"/>
      <c r="N72" s="500"/>
      <c r="O72" s="503"/>
      <c r="P72" s="506"/>
      <c r="Q72" s="509"/>
      <c r="R72" s="545"/>
      <c r="S72" s="552"/>
      <c r="T72" s="558"/>
      <c r="W72" s="195">
        <v>24</v>
      </c>
      <c r="X72" s="213">
        <f t="shared" si="1"/>
        <v>7</v>
      </c>
      <c r="Y72" s="235"/>
      <c r="Z72" s="246"/>
      <c r="AB72" s="266"/>
    </row>
    <row r="73" spans="1:28" ht="18.600000000000001" customHeight="1">
      <c r="A73" s="528"/>
      <c r="B73" s="42" t="str">
        <f t="shared" ref="B73:B83" si="2">IF(A73&lt;&gt;"",WEEKDAY($A$1&amp;"/"&amp;$E$1&amp;"/"&amp;A73),"")</f>
        <v/>
      </c>
      <c r="C73" s="600"/>
      <c r="D73" s="605"/>
      <c r="E73" s="605"/>
      <c r="F73" s="605"/>
      <c r="G73" s="605"/>
      <c r="H73" s="613"/>
      <c r="I73" s="494"/>
      <c r="J73" s="497"/>
      <c r="K73" s="500"/>
      <c r="L73" s="500"/>
      <c r="M73" s="500"/>
      <c r="N73" s="500"/>
      <c r="O73" s="503"/>
      <c r="P73" s="506"/>
      <c r="Q73" s="509"/>
      <c r="R73" s="545"/>
      <c r="S73" s="552"/>
      <c r="T73" s="558"/>
      <c r="W73" s="195">
        <v>25</v>
      </c>
      <c r="X73" s="213">
        <f t="shared" si="1"/>
        <v>1</v>
      </c>
      <c r="Y73" s="235"/>
      <c r="Z73" s="246"/>
      <c r="AB73" s="266"/>
    </row>
    <row r="74" spans="1:28" ht="18.600000000000001" customHeight="1">
      <c r="A74" s="528"/>
      <c r="B74" s="42" t="str">
        <f t="shared" si="2"/>
        <v/>
      </c>
      <c r="C74" s="600"/>
      <c r="D74" s="605"/>
      <c r="E74" s="605"/>
      <c r="F74" s="605"/>
      <c r="G74" s="605"/>
      <c r="H74" s="613"/>
      <c r="I74" s="494"/>
      <c r="J74" s="497"/>
      <c r="K74" s="500"/>
      <c r="L74" s="500"/>
      <c r="M74" s="500"/>
      <c r="N74" s="500"/>
      <c r="O74" s="503"/>
      <c r="P74" s="506"/>
      <c r="Q74" s="509"/>
      <c r="R74" s="545"/>
      <c r="S74" s="552"/>
      <c r="T74" s="558"/>
      <c r="W74" s="195">
        <v>26</v>
      </c>
      <c r="X74" s="213">
        <f t="shared" si="1"/>
        <v>2</v>
      </c>
      <c r="Y74" s="235"/>
      <c r="Z74" s="246"/>
      <c r="AB74" s="266"/>
    </row>
    <row r="75" spans="1:28" ht="18.600000000000001" customHeight="1">
      <c r="A75" s="528"/>
      <c r="B75" s="42" t="str">
        <f t="shared" si="2"/>
        <v/>
      </c>
      <c r="C75" s="600"/>
      <c r="D75" s="605"/>
      <c r="E75" s="605"/>
      <c r="F75" s="605"/>
      <c r="G75" s="605"/>
      <c r="H75" s="613"/>
      <c r="I75" s="494"/>
      <c r="J75" s="497"/>
      <c r="K75" s="500"/>
      <c r="L75" s="500"/>
      <c r="M75" s="500"/>
      <c r="N75" s="500"/>
      <c r="O75" s="503"/>
      <c r="P75" s="506"/>
      <c r="Q75" s="509"/>
      <c r="R75" s="545"/>
      <c r="S75" s="552"/>
      <c r="T75" s="558"/>
      <c r="W75" s="195">
        <v>27</v>
      </c>
      <c r="X75" s="213">
        <f t="shared" si="1"/>
        <v>3</v>
      </c>
      <c r="Y75" s="235"/>
      <c r="Z75" s="246"/>
      <c r="AB75" s="266"/>
    </row>
    <row r="76" spans="1:28" ht="18.600000000000001" customHeight="1">
      <c r="A76" s="528"/>
      <c r="B76" s="42" t="str">
        <f t="shared" si="2"/>
        <v/>
      </c>
      <c r="C76" s="600"/>
      <c r="D76" s="605"/>
      <c r="E76" s="605"/>
      <c r="F76" s="605"/>
      <c r="G76" s="605"/>
      <c r="H76" s="613"/>
      <c r="I76" s="494"/>
      <c r="J76" s="497"/>
      <c r="K76" s="500"/>
      <c r="L76" s="500"/>
      <c r="M76" s="500"/>
      <c r="N76" s="500"/>
      <c r="O76" s="503"/>
      <c r="P76" s="506"/>
      <c r="Q76" s="509"/>
      <c r="R76" s="545"/>
      <c r="S76" s="552"/>
      <c r="T76" s="558"/>
      <c r="W76" s="195">
        <v>28</v>
      </c>
      <c r="X76" s="213">
        <f t="shared" si="1"/>
        <v>4</v>
      </c>
      <c r="Y76" s="235"/>
      <c r="Z76" s="246"/>
      <c r="AB76" s="266"/>
    </row>
    <row r="77" spans="1:28" ht="18.600000000000001" customHeight="1">
      <c r="A77" s="528"/>
      <c r="B77" s="42" t="str">
        <f t="shared" si="2"/>
        <v/>
      </c>
      <c r="C77" s="600"/>
      <c r="D77" s="605"/>
      <c r="E77" s="605"/>
      <c r="F77" s="605"/>
      <c r="G77" s="605"/>
      <c r="H77" s="613"/>
      <c r="I77" s="494"/>
      <c r="J77" s="497"/>
      <c r="K77" s="500"/>
      <c r="L77" s="500"/>
      <c r="M77" s="500"/>
      <c r="N77" s="500"/>
      <c r="O77" s="503"/>
      <c r="P77" s="506"/>
      <c r="Q77" s="509"/>
      <c r="R77" s="545"/>
      <c r="S77" s="552"/>
      <c r="T77" s="558"/>
      <c r="W77" s="195">
        <v>29</v>
      </c>
      <c r="X77" s="213">
        <f t="shared" si="1"/>
        <v>5</v>
      </c>
      <c r="Y77" s="235"/>
      <c r="Z77" s="246"/>
      <c r="AB77" s="266"/>
    </row>
    <row r="78" spans="1:28" ht="18.600000000000001" customHeight="1">
      <c r="A78" s="528"/>
      <c r="B78" s="42" t="str">
        <f t="shared" si="2"/>
        <v/>
      </c>
      <c r="C78" s="600"/>
      <c r="D78" s="605"/>
      <c r="E78" s="605"/>
      <c r="F78" s="605"/>
      <c r="G78" s="605"/>
      <c r="H78" s="613"/>
      <c r="I78" s="494"/>
      <c r="J78" s="497"/>
      <c r="K78" s="500"/>
      <c r="L78" s="500"/>
      <c r="M78" s="500"/>
      <c r="N78" s="500"/>
      <c r="O78" s="503"/>
      <c r="P78" s="506"/>
      <c r="Q78" s="509"/>
      <c r="R78" s="545"/>
      <c r="S78" s="552"/>
      <c r="T78" s="558"/>
      <c r="W78" s="195">
        <v>30</v>
      </c>
      <c r="X78" s="213">
        <f t="shared" si="1"/>
        <v>6</v>
      </c>
      <c r="Y78" s="235"/>
      <c r="Z78" s="246"/>
      <c r="AB78" s="266"/>
    </row>
    <row r="79" spans="1:28" ht="18.600000000000001" customHeight="1">
      <c r="A79" s="528"/>
      <c r="B79" s="42" t="str">
        <f t="shared" si="2"/>
        <v/>
      </c>
      <c r="C79" s="600"/>
      <c r="D79" s="605"/>
      <c r="E79" s="605"/>
      <c r="F79" s="605"/>
      <c r="G79" s="605"/>
      <c r="H79" s="613"/>
      <c r="I79" s="494"/>
      <c r="J79" s="497"/>
      <c r="K79" s="500"/>
      <c r="L79" s="500"/>
      <c r="M79" s="500"/>
      <c r="N79" s="500"/>
      <c r="O79" s="503"/>
      <c r="P79" s="506"/>
      <c r="Q79" s="509"/>
      <c r="R79" s="545"/>
      <c r="S79" s="552"/>
      <c r="T79" s="558"/>
      <c r="W79" s="195">
        <v>31</v>
      </c>
      <c r="X79" s="213">
        <f t="shared" si="1"/>
        <v>7</v>
      </c>
      <c r="Y79" s="235"/>
      <c r="Z79" s="246"/>
      <c r="AB79" s="266"/>
    </row>
    <row r="80" spans="1:28" ht="18.600000000000001" customHeight="1">
      <c r="A80" s="528"/>
      <c r="B80" s="42" t="str">
        <f t="shared" si="2"/>
        <v/>
      </c>
      <c r="C80" s="600"/>
      <c r="D80" s="605"/>
      <c r="E80" s="605"/>
      <c r="F80" s="605"/>
      <c r="G80" s="605"/>
      <c r="H80" s="613"/>
      <c r="I80" s="494"/>
      <c r="J80" s="497"/>
      <c r="K80" s="500"/>
      <c r="L80" s="500"/>
      <c r="M80" s="500"/>
      <c r="N80" s="500"/>
      <c r="O80" s="503"/>
      <c r="P80" s="506"/>
      <c r="Q80" s="509"/>
      <c r="R80" s="545"/>
      <c r="S80" s="552"/>
      <c r="T80" s="558"/>
      <c r="W80" s="193"/>
      <c r="X80" s="193"/>
      <c r="Y80" s="235"/>
      <c r="Z80" s="246"/>
      <c r="AB80" s="266"/>
    </row>
    <row r="81" spans="1:28" ht="18.600000000000001" customHeight="1">
      <c r="A81" s="528"/>
      <c r="B81" s="42" t="str">
        <f t="shared" si="2"/>
        <v/>
      </c>
      <c r="C81" s="600"/>
      <c r="D81" s="605"/>
      <c r="E81" s="605"/>
      <c r="F81" s="605"/>
      <c r="G81" s="605"/>
      <c r="H81" s="613"/>
      <c r="I81" s="494"/>
      <c r="J81" s="497"/>
      <c r="K81" s="500"/>
      <c r="L81" s="500"/>
      <c r="M81" s="500"/>
      <c r="N81" s="500"/>
      <c r="O81" s="503"/>
      <c r="P81" s="506"/>
      <c r="Q81" s="509"/>
      <c r="R81" s="545"/>
      <c r="S81" s="552"/>
      <c r="T81" s="558"/>
      <c r="W81" s="193"/>
      <c r="X81" s="193"/>
      <c r="Y81" s="235"/>
      <c r="Z81" s="246"/>
      <c r="AB81" s="266"/>
    </row>
    <row r="82" spans="1:28" ht="18.600000000000001" customHeight="1">
      <c r="A82" s="528"/>
      <c r="B82" s="42" t="str">
        <f t="shared" si="2"/>
        <v/>
      </c>
      <c r="C82" s="600"/>
      <c r="D82" s="606"/>
      <c r="E82" s="606"/>
      <c r="F82" s="606"/>
      <c r="G82" s="606"/>
      <c r="H82" s="613"/>
      <c r="I82" s="494"/>
      <c r="J82" s="497"/>
      <c r="K82" s="500"/>
      <c r="L82" s="500"/>
      <c r="M82" s="500"/>
      <c r="N82" s="500"/>
      <c r="O82" s="503"/>
      <c r="P82" s="506"/>
      <c r="Q82" s="509"/>
      <c r="R82" s="545"/>
      <c r="S82" s="552"/>
      <c r="T82" s="558"/>
      <c r="W82" s="193"/>
      <c r="X82" s="193"/>
      <c r="Y82" s="235"/>
      <c r="Z82" s="246"/>
      <c r="AB82" s="266"/>
    </row>
    <row r="83" spans="1:28" ht="18.600000000000001" customHeight="1">
      <c r="A83" s="529"/>
      <c r="B83" s="43" t="str">
        <f t="shared" si="2"/>
        <v/>
      </c>
      <c r="C83" s="601"/>
      <c r="D83" s="607"/>
      <c r="E83" s="607"/>
      <c r="F83" s="607"/>
      <c r="G83" s="607"/>
      <c r="H83" s="616"/>
      <c r="I83" s="618"/>
      <c r="J83" s="499"/>
      <c r="K83" s="502"/>
      <c r="L83" s="502"/>
      <c r="M83" s="502"/>
      <c r="N83" s="502"/>
      <c r="O83" s="504"/>
      <c r="P83" s="507"/>
      <c r="Q83" s="510"/>
      <c r="R83" s="546"/>
      <c r="S83" s="553"/>
      <c r="T83" s="559"/>
      <c r="W83" s="193"/>
      <c r="X83" s="193"/>
      <c r="Y83" s="235"/>
      <c r="Z83" s="246"/>
      <c r="AB83" s="266"/>
    </row>
    <row r="84" spans="1:28" ht="18.600000000000001" customHeight="1">
      <c r="A84" s="34" t="s">
        <v>105</v>
      </c>
      <c r="B84" s="44"/>
      <c r="C84" s="44"/>
      <c r="D84" s="44"/>
      <c r="E84" s="44"/>
      <c r="F84" s="44"/>
      <c r="G84" s="70"/>
      <c r="H84" s="95">
        <f>COUNTA(H9:H83)</f>
        <v>0</v>
      </c>
      <c r="I84" s="95">
        <f>COUNTA(I9:I83)</f>
        <v>0</v>
      </c>
      <c r="J84" s="104">
        <f t="shared" ref="J84:S84" si="3">SUM(J9:J83)</f>
        <v>0</v>
      </c>
      <c r="K84" s="83">
        <f t="shared" si="3"/>
        <v>0</v>
      </c>
      <c r="L84" s="83">
        <f t="shared" si="3"/>
        <v>0</v>
      </c>
      <c r="M84" s="83">
        <f t="shared" si="3"/>
        <v>0</v>
      </c>
      <c r="N84" s="83">
        <f t="shared" si="3"/>
        <v>0</v>
      </c>
      <c r="O84" s="83">
        <f t="shared" si="3"/>
        <v>0</v>
      </c>
      <c r="P84" s="83">
        <f t="shared" si="3"/>
        <v>0</v>
      </c>
      <c r="Q84" s="83">
        <f t="shared" si="3"/>
        <v>0</v>
      </c>
      <c r="R84" s="83">
        <f t="shared" si="3"/>
        <v>0</v>
      </c>
      <c r="S84" s="83">
        <f t="shared" si="3"/>
        <v>0</v>
      </c>
      <c r="T84" s="104">
        <f>COUNTA(T9:T83)</f>
        <v>0</v>
      </c>
      <c r="W84" s="193"/>
      <c r="X84" s="193"/>
      <c r="Y84" s="235"/>
      <c r="Z84" s="246"/>
      <c r="AB84" s="266"/>
    </row>
    <row r="85" spans="1:28" ht="18.600000000000001" customHeight="1">
      <c r="A85" s="3"/>
      <c r="B85" s="45"/>
      <c r="C85" s="56"/>
      <c r="D85" s="45"/>
      <c r="E85" s="56"/>
      <c r="F85" s="45"/>
      <c r="G85" s="71"/>
      <c r="H85" s="84" t="str">
        <f>IF(H84=I84,"","※↑「内容」↑「分野」の件数が一致するように入力してください。")</f>
        <v/>
      </c>
      <c r="T85" s="165" t="str">
        <f>IF(T84&gt;31,"↑","")</f>
        <v/>
      </c>
      <c r="W85" s="193"/>
      <c r="X85" s="193"/>
      <c r="Y85" s="235"/>
      <c r="Z85" s="246"/>
      <c r="AB85" s="266"/>
    </row>
    <row r="86" spans="1:28" ht="18.600000000000001" customHeight="1">
      <c r="A86" s="25" t="str">
        <f>IF(B119&lt;&gt;T84,"報告日数（A列）と活動日数（T列）が一致していません。活動日数（T列）は一日に一つだけ【〇】を入力してください。","")</f>
        <v/>
      </c>
      <c r="T86" s="165" t="str">
        <f>IF(T84&gt;31,"活動日数が今月の日数を越えないように訂正してください。","")</f>
        <v/>
      </c>
      <c r="W86" s="193"/>
      <c r="X86" s="193"/>
      <c r="Y86" s="235"/>
      <c r="Z86" s="246"/>
      <c r="AB86" s="266"/>
    </row>
    <row r="87" spans="1:28" ht="18.600000000000001" customHeight="1">
      <c r="W87" s="193"/>
      <c r="X87" s="193"/>
      <c r="Y87" s="235"/>
      <c r="Z87" s="246"/>
      <c r="AB87" s="266"/>
    </row>
    <row r="88" spans="1:28">
      <c r="A88" s="35">
        <f>COUNTIF($A$9:$A$83,1)</f>
        <v>0</v>
      </c>
      <c r="B88" s="35">
        <f t="shared" ref="B88:B118" si="4">COUNTIF(A88,"&gt;=1")</f>
        <v>0</v>
      </c>
    </row>
    <row r="89" spans="1:28">
      <c r="A89" s="35">
        <f>COUNTIF($A$9:$A$83,2)</f>
        <v>0</v>
      </c>
      <c r="B89" s="35">
        <f t="shared" si="4"/>
        <v>0</v>
      </c>
    </row>
    <row r="90" spans="1:28">
      <c r="A90" s="35">
        <f>COUNTIF($A$9:$A$83,3)</f>
        <v>0</v>
      </c>
      <c r="B90" s="35">
        <f t="shared" si="4"/>
        <v>0</v>
      </c>
    </row>
    <row r="91" spans="1:28">
      <c r="A91" s="35">
        <f>COUNTIF($A$9:$A$83,4)</f>
        <v>0</v>
      </c>
      <c r="B91" s="35">
        <f t="shared" si="4"/>
        <v>0</v>
      </c>
    </row>
    <row r="92" spans="1:28">
      <c r="A92" s="35">
        <f>COUNTIF($A$9:$A$83,5)</f>
        <v>0</v>
      </c>
      <c r="B92" s="35">
        <f t="shared" si="4"/>
        <v>0</v>
      </c>
    </row>
    <row r="93" spans="1:28">
      <c r="A93" s="35">
        <f>COUNTIF($A$9:$A$83,6)</f>
        <v>0</v>
      </c>
      <c r="B93" s="35">
        <f t="shared" si="4"/>
        <v>0</v>
      </c>
    </row>
    <row r="94" spans="1:28">
      <c r="A94" s="35">
        <f>COUNTIF($A$9:$A$83,7)</f>
        <v>0</v>
      </c>
      <c r="B94" s="35">
        <f t="shared" si="4"/>
        <v>0</v>
      </c>
    </row>
    <row r="95" spans="1:28">
      <c r="A95" s="35">
        <f>COUNTIF($A$9:$A$83,8)</f>
        <v>0</v>
      </c>
      <c r="B95" s="35">
        <f t="shared" si="4"/>
        <v>0</v>
      </c>
    </row>
    <row r="96" spans="1:28">
      <c r="A96" s="35">
        <f>COUNTIF($A$9:$A$83,9)</f>
        <v>0</v>
      </c>
      <c r="B96" s="35">
        <f t="shared" si="4"/>
        <v>0</v>
      </c>
    </row>
    <row r="97" spans="1:2">
      <c r="A97" s="35">
        <f>COUNTIF($A$9:$A$83,10)</f>
        <v>0</v>
      </c>
      <c r="B97" s="35">
        <f t="shared" si="4"/>
        <v>0</v>
      </c>
    </row>
    <row r="98" spans="1:2">
      <c r="A98" s="35">
        <f>COUNTIF($A$9:$A$83,11)</f>
        <v>0</v>
      </c>
      <c r="B98" s="35">
        <f t="shared" si="4"/>
        <v>0</v>
      </c>
    </row>
    <row r="99" spans="1:2">
      <c r="A99" s="35">
        <f>COUNTIF($A$9:$A$83,12)</f>
        <v>0</v>
      </c>
      <c r="B99" s="35">
        <f t="shared" si="4"/>
        <v>0</v>
      </c>
    </row>
    <row r="100" spans="1:2">
      <c r="A100" s="35">
        <f>COUNTIF($A$9:$A$83,13)</f>
        <v>0</v>
      </c>
      <c r="B100" s="35">
        <f t="shared" si="4"/>
        <v>0</v>
      </c>
    </row>
    <row r="101" spans="1:2">
      <c r="A101" s="35">
        <f>COUNTIF($A$9:$A$83,14)</f>
        <v>0</v>
      </c>
      <c r="B101" s="35">
        <f t="shared" si="4"/>
        <v>0</v>
      </c>
    </row>
    <row r="102" spans="1:2">
      <c r="A102" s="35">
        <f>COUNTIF($A$9:$A$83,15)</f>
        <v>0</v>
      </c>
      <c r="B102" s="35">
        <f t="shared" si="4"/>
        <v>0</v>
      </c>
    </row>
    <row r="103" spans="1:2">
      <c r="A103" s="35">
        <f>COUNTIF($A$9:$A$83,16)</f>
        <v>0</v>
      </c>
      <c r="B103" s="35">
        <f t="shared" si="4"/>
        <v>0</v>
      </c>
    </row>
    <row r="104" spans="1:2">
      <c r="A104" s="35">
        <f>COUNTIF($A$9:$A$83,17)</f>
        <v>0</v>
      </c>
      <c r="B104" s="35">
        <f t="shared" si="4"/>
        <v>0</v>
      </c>
    </row>
    <row r="105" spans="1:2">
      <c r="A105" s="35">
        <f>COUNTIF($A$9:$A$83,18)</f>
        <v>0</v>
      </c>
      <c r="B105" s="35">
        <f t="shared" si="4"/>
        <v>0</v>
      </c>
    </row>
    <row r="106" spans="1:2">
      <c r="A106" s="35">
        <f>COUNTIF($A$9:$A$83,19)</f>
        <v>0</v>
      </c>
      <c r="B106" s="35">
        <f t="shared" si="4"/>
        <v>0</v>
      </c>
    </row>
    <row r="107" spans="1:2">
      <c r="A107" s="35">
        <f>COUNTIF($A$9:$A$83,20)</f>
        <v>0</v>
      </c>
      <c r="B107" s="35">
        <f t="shared" si="4"/>
        <v>0</v>
      </c>
    </row>
    <row r="108" spans="1:2">
      <c r="A108" s="35">
        <f>COUNTIF($A$9:$A$83,21)</f>
        <v>0</v>
      </c>
      <c r="B108" s="35">
        <f t="shared" si="4"/>
        <v>0</v>
      </c>
    </row>
    <row r="109" spans="1:2">
      <c r="A109" s="35">
        <f>COUNTIF($A$9:$A$83,22)</f>
        <v>0</v>
      </c>
      <c r="B109" s="35">
        <f t="shared" si="4"/>
        <v>0</v>
      </c>
    </row>
    <row r="110" spans="1:2">
      <c r="A110" s="35">
        <f>COUNTIF($A$9:$A$83,23)</f>
        <v>0</v>
      </c>
      <c r="B110" s="35">
        <f t="shared" si="4"/>
        <v>0</v>
      </c>
    </row>
    <row r="111" spans="1:2">
      <c r="A111" s="35">
        <f>COUNTIF($A$9:$A$83,24)</f>
        <v>0</v>
      </c>
      <c r="B111" s="35">
        <f t="shared" si="4"/>
        <v>0</v>
      </c>
    </row>
    <row r="112" spans="1:2">
      <c r="A112" s="35">
        <f>COUNTIF($A$9:$A$83,25)</f>
        <v>0</v>
      </c>
      <c r="B112" s="35">
        <f t="shared" si="4"/>
        <v>0</v>
      </c>
    </row>
    <row r="113" spans="1:2">
      <c r="A113" s="35">
        <f>COUNTIF($A$9:$A$83,26)</f>
        <v>0</v>
      </c>
      <c r="B113" s="35">
        <f t="shared" si="4"/>
        <v>0</v>
      </c>
    </row>
    <row r="114" spans="1:2">
      <c r="A114" s="35">
        <f>COUNTIF($A$9:$A$83,27)</f>
        <v>0</v>
      </c>
      <c r="B114" s="35">
        <f t="shared" si="4"/>
        <v>0</v>
      </c>
    </row>
    <row r="115" spans="1:2">
      <c r="A115" s="35">
        <f>COUNTIF($A$9:$A$83,28)</f>
        <v>0</v>
      </c>
      <c r="B115" s="35">
        <f t="shared" si="4"/>
        <v>0</v>
      </c>
    </row>
    <row r="116" spans="1:2">
      <c r="A116" s="35">
        <f>COUNTIF($A$9:$A$83,29)</f>
        <v>0</v>
      </c>
      <c r="B116" s="35">
        <f t="shared" si="4"/>
        <v>0</v>
      </c>
    </row>
    <row r="117" spans="1:2">
      <c r="A117" s="35">
        <f>COUNTIF($A$9:$A$83,30)</f>
        <v>0</v>
      </c>
      <c r="B117" s="35">
        <f t="shared" si="4"/>
        <v>0</v>
      </c>
    </row>
    <row r="118" spans="1:2">
      <c r="A118" s="35">
        <f>COUNTIF($A$9:$A$83,31)</f>
        <v>0</v>
      </c>
      <c r="B118" s="35">
        <f t="shared" si="4"/>
        <v>0</v>
      </c>
    </row>
    <row r="119" spans="1:2">
      <c r="B119" s="10">
        <f>SUM(B88:B118)</f>
        <v>0</v>
      </c>
    </row>
  </sheetData>
  <sheetProtection algorithmName="SHA-512" hashValue="flk6jXi6cp88SwK9CNsz04UANA8qzOFGAOg9HwkAlJVxoGAw/9fU8DAo/Gg9S9RjC4m3AZ1kNQ6mbUd2lLJV8g==" saltValue="aK1EQ5ef0DYX1/nuZbxnsg==" spinCount="100000" sheet="1" objects="1" scenarios="1"/>
  <mergeCells count="116">
    <mergeCell ref="A1:C1"/>
    <mergeCell ref="N1:O1"/>
    <mergeCell ref="P1:T1"/>
    <mergeCell ref="N2:O2"/>
    <mergeCell ref="P2:T2"/>
    <mergeCell ref="W2:AB2"/>
    <mergeCell ref="H4:I4"/>
    <mergeCell ref="J4:O4"/>
    <mergeCell ref="P4:Q4"/>
    <mergeCell ref="R4:S4"/>
    <mergeCell ref="X5:AB5"/>
    <mergeCell ref="C9:G9"/>
    <mergeCell ref="V9:W9"/>
    <mergeCell ref="C10:G10"/>
    <mergeCell ref="W10:AB10"/>
    <mergeCell ref="C11:G11"/>
    <mergeCell ref="C12:G12"/>
    <mergeCell ref="C13:G13"/>
    <mergeCell ref="C14:G14"/>
    <mergeCell ref="C15:G15"/>
    <mergeCell ref="C16:G16"/>
    <mergeCell ref="C17:G17"/>
    <mergeCell ref="AD17:AI17"/>
    <mergeCell ref="AJ17:AK17"/>
    <mergeCell ref="AL17:AM17"/>
    <mergeCell ref="C18:G18"/>
    <mergeCell ref="C19:G19"/>
    <mergeCell ref="C20:G20"/>
    <mergeCell ref="C21:G21"/>
    <mergeCell ref="C22:G22"/>
    <mergeCell ref="C23:G23"/>
    <mergeCell ref="C24:G24"/>
    <mergeCell ref="C25:G25"/>
    <mergeCell ref="C26:G26"/>
    <mergeCell ref="C27:G27"/>
    <mergeCell ref="C28:G28"/>
    <mergeCell ref="C29:G29"/>
    <mergeCell ref="C30:G30"/>
    <mergeCell ref="C31:G31"/>
    <mergeCell ref="C32:G32"/>
    <mergeCell ref="W32:AB32"/>
    <mergeCell ref="C33:G33"/>
    <mergeCell ref="C34:G34"/>
    <mergeCell ref="C35:G35"/>
    <mergeCell ref="C36:G36"/>
    <mergeCell ref="C37:G37"/>
    <mergeCell ref="C38:G38"/>
    <mergeCell ref="C39:G39"/>
    <mergeCell ref="C40:G40"/>
    <mergeCell ref="C41:G41"/>
    <mergeCell ref="C42:G42"/>
    <mergeCell ref="C43:G43"/>
    <mergeCell ref="C44:G44"/>
    <mergeCell ref="C45:G45"/>
    <mergeCell ref="C46:G46"/>
    <mergeCell ref="C47:G47"/>
    <mergeCell ref="W47:Y47"/>
    <mergeCell ref="C48:G48"/>
    <mergeCell ref="C49:G49"/>
    <mergeCell ref="C50:G50"/>
    <mergeCell ref="C51:G51"/>
    <mergeCell ref="C52:G52"/>
    <mergeCell ref="C53:G53"/>
    <mergeCell ref="C54:G54"/>
    <mergeCell ref="C55:G55"/>
    <mergeCell ref="C56:G56"/>
    <mergeCell ref="C57:G57"/>
    <mergeCell ref="C58:G58"/>
    <mergeCell ref="C59:G59"/>
    <mergeCell ref="C60:G60"/>
    <mergeCell ref="C61:G61"/>
    <mergeCell ref="C62:G62"/>
    <mergeCell ref="C63:G63"/>
    <mergeCell ref="C64:G64"/>
    <mergeCell ref="C65:G65"/>
    <mergeCell ref="C66:G66"/>
    <mergeCell ref="C67:G67"/>
    <mergeCell ref="C68:G68"/>
    <mergeCell ref="C69:G69"/>
    <mergeCell ref="C70:G70"/>
    <mergeCell ref="C71:G71"/>
    <mergeCell ref="C72:G72"/>
    <mergeCell ref="C73:G73"/>
    <mergeCell ref="C74:G74"/>
    <mergeCell ref="C75:G75"/>
    <mergeCell ref="C76:G76"/>
    <mergeCell ref="C77:G77"/>
    <mergeCell ref="C78:G78"/>
    <mergeCell ref="C79:G79"/>
    <mergeCell ref="C80:G80"/>
    <mergeCell ref="C81:G81"/>
    <mergeCell ref="C82:G82"/>
    <mergeCell ref="C83:G83"/>
    <mergeCell ref="A84:G84"/>
    <mergeCell ref="A4:B8"/>
    <mergeCell ref="C4:G8"/>
    <mergeCell ref="T4:T7"/>
    <mergeCell ref="H5:H7"/>
    <mergeCell ref="I5:I7"/>
    <mergeCell ref="J5:J7"/>
    <mergeCell ref="K5:K7"/>
    <mergeCell ref="L5:L7"/>
    <mergeCell ref="M5:M7"/>
    <mergeCell ref="N5:N7"/>
    <mergeCell ref="O5:O7"/>
    <mergeCell ref="P5:P7"/>
    <mergeCell ref="Q5:Q7"/>
    <mergeCell ref="R5:R7"/>
    <mergeCell ref="S5:S7"/>
    <mergeCell ref="Y6:AB7"/>
    <mergeCell ref="X27:X31"/>
    <mergeCell ref="W33:X38"/>
    <mergeCell ref="W40:X41"/>
    <mergeCell ref="W43:X44"/>
    <mergeCell ref="W12:W31"/>
    <mergeCell ref="X12:X26"/>
  </mergeCells>
  <phoneticPr fontId="1"/>
  <conditionalFormatting sqref="T84">
    <cfRule type="cellIs" dxfId="37" priority="10" stopIfTrue="1" operator="greaterThan">
      <formula>31</formula>
    </cfRule>
  </conditionalFormatting>
  <conditionalFormatting sqref="H84">
    <cfRule type="cellIs" dxfId="36" priority="11" stopIfTrue="1" operator="notEqual">
      <formula>$I$84</formula>
    </cfRule>
  </conditionalFormatting>
  <conditionalFormatting sqref="I84">
    <cfRule type="cellIs" dxfId="35" priority="12" stopIfTrue="1" operator="notEqual">
      <formula>$H$84</formula>
    </cfRule>
  </conditionalFormatting>
  <conditionalFormatting sqref="X49:X79">
    <cfRule type="cellIs" dxfId="34" priority="7" operator="between">
      <formula>2</formula>
      <formula>6</formula>
    </cfRule>
    <cfRule type="cellIs" dxfId="33" priority="8" operator="equal">
      <formula>1</formula>
    </cfRule>
    <cfRule type="cellIs" dxfId="32" priority="9" operator="equal">
      <formula>7</formula>
    </cfRule>
  </conditionalFormatting>
  <conditionalFormatting sqref="B9:B83">
    <cfRule type="cellIs" dxfId="31" priority="4" operator="between">
      <formula>2</formula>
      <formula>6</formula>
    </cfRule>
    <cfRule type="cellIs" dxfId="30" priority="5" operator="equal">
      <formula>1</formula>
    </cfRule>
    <cfRule type="cellIs" dxfId="29" priority="6" operator="equal">
      <formula>7</formula>
    </cfRule>
  </conditionalFormatting>
  <conditionalFormatting sqref="A9:A83">
    <cfRule type="expression" dxfId="28" priority="3">
      <formula>A9&lt;&gt;""</formula>
    </cfRule>
  </conditionalFormatting>
  <conditionalFormatting sqref="C39:T83 H9:T38">
    <cfRule type="expression" dxfId="27" priority="2">
      <formula>C9&lt;&gt;""</formula>
    </cfRule>
  </conditionalFormatting>
  <conditionalFormatting sqref="C9:G38">
    <cfRule type="expression" dxfId="26" priority="1">
      <formula>C9&lt;&gt;""</formula>
    </cfRule>
  </conditionalFormatting>
  <dataValidations count="8">
    <dataValidation type="whole" allowBlank="1" showDropDown="0" showInputMessage="1" showErrorMessage="1" errorTitle="入力した値が違います！" error="分野別は１６～１９までの値です。_x000a_それ以外は入力できませんのでご確認ください。" sqref="I85">
      <formula1>16</formula1>
      <formula2>19</formula2>
    </dataValidation>
    <dataValidation type="whole" allowBlank="1" showDropDown="0" showInputMessage="1" showErrorMessage="1" sqref="J85:S85 H84:S84 J9:S83">
      <formula1>1</formula1>
      <formula2>100</formula2>
    </dataValidation>
    <dataValidation type="whole" errorStyle="warning" operator="notEqual" allowBlank="1" showDropDown="0" showInputMessage="1" showErrorMessage="1" errorTitle="合計件数が一致しません！" error="内容別合計（１５）と分野別合計（２０）の値が同じになるように、左の表を入力し直してください。" sqref="AA31">
      <formula1>AA26</formula1>
    </dataValidation>
    <dataValidation type="list" allowBlank="1" showDropDown="0" showInputMessage="1" showErrorMessage="1" sqref="A9:A83">
      <formula1>$W$49:$W$79</formula1>
    </dataValidation>
    <dataValidation type="list" allowBlank="1" showDropDown="0" showInputMessage="1" showErrorMessage="1" errorTitle="入力した値が違います！" error="内容別は１～１４までの値です。_x000a_それ以外は入力できませんのでご確認ください。_x000a_" sqref="H9:H83">
      <formula1>"1,2,3,4,5,6,7,8,9,10,11,12,13,14"</formula1>
    </dataValidation>
    <dataValidation type="list" allowBlank="1" showDropDown="0" showInputMessage="1" showErrorMessage="1" sqref="I9:I83">
      <formula1>"16,17,18,19"</formula1>
    </dataValidation>
    <dataValidation type="list" allowBlank="1" showDropDown="0" showInputMessage="1" showErrorMessage="1" sqref="T9:T83">
      <formula1>"○,,"</formula1>
    </dataValidation>
    <dataValidation allowBlank="1" showDropDown="0" showInputMessage="0" showErrorMessage="1" sqref="H3"/>
  </dataValidations>
  <printOptions horizontalCentered="1"/>
  <pageMargins left="0.27559055118110237" right="0.15748031496062992" top="0.59055118110236227" bottom="0.19685039370078741" header="0.59055118110236227" footer="0.19685039370078741"/>
  <pageSetup paperSize="9" scale="60" fitToWidth="1" fitToHeight="1" orientation="landscape" usePrinterDefaults="1" r:id="rId1"/>
  <headerFooter alignWithMargins="0"/>
  <rowBreaks count="1" manualBreakCount="1">
    <brk id="46"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sheetPr codeName="Sheet15"/>
  <dimension ref="A1:AQ119"/>
  <sheetViews>
    <sheetView showZeros="0" view="pageBreakPreview" zoomScale="85" zoomScaleNormal="75" zoomScaleSheetLayoutView="85" workbookViewId="0">
      <pane xSplit="2" ySplit="8" topLeftCell="C9" activePane="bottomRight" state="frozen"/>
      <selection pane="topRight"/>
      <selection pane="bottomLeft"/>
      <selection pane="bottomRight" activeCell="P2" sqref="P2:T2"/>
    </sheetView>
  </sheetViews>
  <sheetFormatPr defaultColWidth="9" defaultRowHeight="13.5"/>
  <cols>
    <col min="1" max="2" width="3.5" style="10" customWidth="1"/>
    <col min="3" max="3" width="5.625" style="11" bestFit="1" customWidth="1"/>
    <col min="4" max="4" width="4.125" style="10" bestFit="1" customWidth="1"/>
    <col min="5" max="5" width="6.875" style="11" customWidth="1"/>
    <col min="6" max="6" width="8.125" style="10" bestFit="1" customWidth="1"/>
    <col min="7" max="7" width="60" style="10" customWidth="1"/>
    <col min="8" max="20" width="6.125" style="10" customWidth="1"/>
    <col min="21" max="24" width="3.375" style="12" customWidth="1"/>
    <col min="25" max="25" width="16.625" style="13" customWidth="1"/>
    <col min="26" max="26" width="3.375" style="10" customWidth="1"/>
    <col min="27" max="27" width="3.375" style="11" customWidth="1"/>
    <col min="28" max="28" width="3.375" style="13" customWidth="1"/>
    <col min="29" max="29" width="9" style="10"/>
    <col min="30" max="43" width="4.625" style="10" customWidth="1"/>
    <col min="44" max="16384" width="9" style="10"/>
  </cols>
  <sheetData>
    <row r="1" spans="1:43" ht="21" customHeight="1">
      <c r="A1" s="24">
        <f>'1月'!$A$1</f>
        <v>2026</v>
      </c>
      <c r="B1" s="24"/>
      <c r="C1" s="24"/>
      <c r="D1" s="57" t="s">
        <v>109</v>
      </c>
      <c r="E1" s="67">
        <v>2</v>
      </c>
      <c r="F1" s="57" t="s">
        <v>112</v>
      </c>
      <c r="G1" s="68" t="s">
        <v>155</v>
      </c>
      <c r="N1" s="117" t="s">
        <v>43</v>
      </c>
      <c r="O1" s="118"/>
      <c r="P1" s="118">
        <f>総合計!L3</f>
        <v>0</v>
      </c>
      <c r="Q1" s="118"/>
      <c r="R1" s="118"/>
      <c r="S1" s="118"/>
      <c r="T1" s="155"/>
      <c r="W1" s="173" t="s">
        <v>192</v>
      </c>
      <c r="Z1" s="237"/>
      <c r="AA1" s="237"/>
      <c r="AB1" s="237"/>
    </row>
    <row r="2" spans="1:43" ht="21.75" customHeight="1">
      <c r="A2" s="25" t="str">
        <f>IF(B119&lt;&gt;T84,"報告日数（A列）と活動日数（T列）が一致していません。活動日数（T列）は一日に一つだけ【〇】を入力してください。","")</f>
        <v/>
      </c>
      <c r="B2" s="36"/>
      <c r="C2" s="46"/>
      <c r="G2" s="69"/>
      <c r="H2" s="72"/>
      <c r="I2" s="72"/>
      <c r="N2" s="95" t="s">
        <v>85</v>
      </c>
      <c r="O2" s="37"/>
      <c r="P2" s="37">
        <f>総合計!L5</f>
        <v>0</v>
      </c>
      <c r="Q2" s="37"/>
      <c r="R2" s="37"/>
      <c r="S2" s="37"/>
      <c r="T2" s="156"/>
      <c r="W2" s="174">
        <f>総合計!L2</f>
        <v>0</v>
      </c>
      <c r="X2" s="196"/>
      <c r="Y2" s="196"/>
      <c r="Z2" s="196"/>
      <c r="AA2" s="196"/>
      <c r="AB2" s="255"/>
    </row>
    <row r="3" spans="1:43" ht="15" customHeight="1">
      <c r="A3" s="26"/>
      <c r="B3" s="37"/>
      <c r="C3" s="47"/>
      <c r="D3" s="58"/>
      <c r="E3" s="47"/>
      <c r="F3" s="58"/>
      <c r="G3" s="37"/>
      <c r="H3" s="84" t="str">
        <f>IF(H84=I84,"","※↓「内容」↓「分野」の件数が一致するように入力してください。")</f>
        <v/>
      </c>
      <c r="T3" s="157" t="str">
        <f>IF(T84&gt;29,"活動日数が今月の日数を越えないように訂正してください。","")</f>
        <v/>
      </c>
      <c r="V3" s="169"/>
      <c r="Z3" s="532"/>
      <c r="AA3" s="532"/>
      <c r="AB3" s="532"/>
    </row>
    <row r="4" spans="1:43" ht="16.5" customHeight="1">
      <c r="A4" s="27" t="s">
        <v>13</v>
      </c>
      <c r="B4" s="38"/>
      <c r="C4" s="597" t="s">
        <v>70</v>
      </c>
      <c r="D4" s="602"/>
      <c r="E4" s="602"/>
      <c r="F4" s="602"/>
      <c r="G4" s="602"/>
      <c r="H4" s="608" t="s">
        <v>463</v>
      </c>
      <c r="I4" s="617"/>
      <c r="J4" s="96" t="s">
        <v>431</v>
      </c>
      <c r="K4" s="105"/>
      <c r="L4" s="105"/>
      <c r="M4" s="105"/>
      <c r="N4" s="105"/>
      <c r="O4" s="119"/>
      <c r="P4" s="126" t="s">
        <v>48</v>
      </c>
      <c r="Q4" s="133"/>
      <c r="R4" s="140" t="s">
        <v>57</v>
      </c>
      <c r="S4" s="147"/>
      <c r="T4" s="517" t="s">
        <v>93</v>
      </c>
      <c r="V4" s="170"/>
      <c r="W4" s="175" t="s">
        <v>71</v>
      </c>
      <c r="X4" s="197"/>
      <c r="Y4" s="215"/>
      <c r="Z4" s="118"/>
      <c r="AA4" s="248"/>
      <c r="AB4" s="256"/>
    </row>
    <row r="5" spans="1:43" ht="30.75" customHeight="1">
      <c r="A5" s="28"/>
      <c r="B5" s="39"/>
      <c r="C5" s="598"/>
      <c r="D5" s="603"/>
      <c r="E5" s="603"/>
      <c r="F5" s="603"/>
      <c r="G5" s="603"/>
      <c r="H5" s="609" t="s">
        <v>157</v>
      </c>
      <c r="I5" s="86" t="s">
        <v>159</v>
      </c>
      <c r="J5" s="97" t="s">
        <v>12</v>
      </c>
      <c r="K5" s="106" t="s">
        <v>35</v>
      </c>
      <c r="L5" s="106" t="s">
        <v>91</v>
      </c>
      <c r="M5" s="114" t="s">
        <v>55</v>
      </c>
      <c r="N5" s="106" t="s">
        <v>171</v>
      </c>
      <c r="O5" s="120" t="s">
        <v>86</v>
      </c>
      <c r="P5" s="127" t="s">
        <v>89</v>
      </c>
      <c r="Q5" s="134" t="s">
        <v>66</v>
      </c>
      <c r="R5" s="141" t="s">
        <v>84</v>
      </c>
      <c r="S5" s="148" t="s">
        <v>90</v>
      </c>
      <c r="T5" s="518"/>
      <c r="V5" s="170"/>
      <c r="W5" s="167"/>
      <c r="X5" s="198">
        <f>総合計!L3</f>
        <v>0</v>
      </c>
      <c r="Y5" s="198"/>
      <c r="Z5" s="198"/>
      <c r="AA5" s="198"/>
      <c r="AB5" s="257"/>
    </row>
    <row r="6" spans="1:43" ht="18" customHeight="1">
      <c r="A6" s="28"/>
      <c r="B6" s="39"/>
      <c r="C6" s="598"/>
      <c r="D6" s="603"/>
      <c r="E6" s="603"/>
      <c r="F6" s="603"/>
      <c r="G6" s="603"/>
      <c r="H6" s="610"/>
      <c r="I6" s="87"/>
      <c r="J6" s="98"/>
      <c r="K6" s="107"/>
      <c r="L6" s="107"/>
      <c r="M6" s="115"/>
      <c r="N6" s="107"/>
      <c r="O6" s="121"/>
      <c r="P6" s="128"/>
      <c r="Q6" s="135"/>
      <c r="R6" s="142"/>
      <c r="S6" s="149"/>
      <c r="T6" s="519"/>
      <c r="U6" s="166"/>
      <c r="V6" s="170"/>
      <c r="W6" s="176" t="s">
        <v>95</v>
      </c>
      <c r="Y6" s="198">
        <f>総合計!L5</f>
        <v>0</v>
      </c>
      <c r="Z6" s="198"/>
      <c r="AA6" s="198"/>
      <c r="AB6" s="257"/>
    </row>
    <row r="7" spans="1:43" ht="18" customHeight="1">
      <c r="A7" s="28"/>
      <c r="B7" s="39"/>
      <c r="C7" s="598"/>
      <c r="D7" s="603"/>
      <c r="E7" s="603"/>
      <c r="F7" s="603"/>
      <c r="G7" s="603"/>
      <c r="H7" s="610"/>
      <c r="I7" s="87"/>
      <c r="J7" s="98"/>
      <c r="K7" s="107"/>
      <c r="L7" s="107"/>
      <c r="M7" s="115"/>
      <c r="N7" s="107"/>
      <c r="O7" s="121"/>
      <c r="P7" s="128"/>
      <c r="Q7" s="135"/>
      <c r="R7" s="142"/>
      <c r="S7" s="149"/>
      <c r="T7" s="519"/>
      <c r="U7" s="167"/>
      <c r="V7" s="170"/>
      <c r="W7" s="177"/>
      <c r="X7" s="199"/>
      <c r="Y7" s="216"/>
      <c r="Z7" s="216"/>
      <c r="AA7" s="216"/>
      <c r="AB7" s="258"/>
    </row>
    <row r="8" spans="1:43" ht="18" customHeight="1">
      <c r="A8" s="29"/>
      <c r="B8" s="40"/>
      <c r="C8" s="599"/>
      <c r="D8" s="604"/>
      <c r="E8" s="604"/>
      <c r="F8" s="604"/>
      <c r="G8" s="604"/>
      <c r="H8" s="611" t="s">
        <v>74</v>
      </c>
      <c r="I8" s="88" t="s">
        <v>29</v>
      </c>
      <c r="J8" s="99" t="s">
        <v>76</v>
      </c>
      <c r="K8" s="108" t="s">
        <v>78</v>
      </c>
      <c r="L8" s="108" t="s">
        <v>62</v>
      </c>
      <c r="M8" s="108" t="s">
        <v>79</v>
      </c>
      <c r="N8" s="108" t="s">
        <v>69</v>
      </c>
      <c r="O8" s="122" t="s">
        <v>73</v>
      </c>
      <c r="P8" s="129" t="s">
        <v>16</v>
      </c>
      <c r="Q8" s="136" t="s">
        <v>80</v>
      </c>
      <c r="R8" s="143" t="s">
        <v>41</v>
      </c>
      <c r="S8" s="150" t="s">
        <v>67</v>
      </c>
      <c r="T8" s="520" t="s">
        <v>81</v>
      </c>
      <c r="U8" s="167"/>
      <c r="V8" s="170"/>
      <c r="Y8" s="217"/>
      <c r="Z8" s="217"/>
      <c r="AA8" s="217"/>
      <c r="AB8" s="217"/>
      <c r="AD8" s="434" t="s">
        <v>427</v>
      </c>
    </row>
    <row r="9" spans="1:43" ht="18.600000000000001" customHeight="1">
      <c r="A9" s="479"/>
      <c r="B9" s="41" t="str">
        <f t="shared" ref="B9:B72" si="0">IF(A9&lt;&gt;"",WEEKDAY($A$1&amp;"/"&amp;$E$1&amp;"/"&amp;A9),"")</f>
        <v/>
      </c>
      <c r="C9" s="482"/>
      <c r="D9" s="485"/>
      <c r="E9" s="485"/>
      <c r="F9" s="485"/>
      <c r="G9" s="485"/>
      <c r="H9" s="612"/>
      <c r="I9" s="493"/>
      <c r="J9" s="535"/>
      <c r="K9" s="536"/>
      <c r="L9" s="536"/>
      <c r="M9" s="536"/>
      <c r="N9" s="536"/>
      <c r="O9" s="537"/>
      <c r="P9" s="505"/>
      <c r="Q9" s="508"/>
      <c r="R9" s="511"/>
      <c r="S9" s="514"/>
      <c r="T9" s="521"/>
      <c r="U9" s="167"/>
      <c r="V9" s="171">
        <f>A1</f>
        <v>2026</v>
      </c>
      <c r="W9" s="178"/>
      <c r="X9" s="200" t="s">
        <v>169</v>
      </c>
      <c r="Y9" s="218" t="s">
        <v>184</v>
      </c>
      <c r="Z9" s="179"/>
      <c r="AA9" s="179"/>
      <c r="AB9" s="179"/>
      <c r="AD9" s="434" t="s">
        <v>179</v>
      </c>
    </row>
    <row r="10" spans="1:43" ht="18.600000000000001" customHeight="1">
      <c r="A10" s="480"/>
      <c r="B10" s="42" t="str">
        <f t="shared" si="0"/>
        <v/>
      </c>
      <c r="C10" s="483"/>
      <c r="D10" s="486"/>
      <c r="E10" s="486"/>
      <c r="F10" s="486"/>
      <c r="G10" s="486"/>
      <c r="H10" s="613"/>
      <c r="I10" s="494"/>
      <c r="J10" s="497"/>
      <c r="K10" s="500"/>
      <c r="L10" s="500"/>
      <c r="M10" s="500"/>
      <c r="N10" s="500"/>
      <c r="O10" s="503"/>
      <c r="P10" s="506"/>
      <c r="Q10" s="509"/>
      <c r="R10" s="512"/>
      <c r="S10" s="515"/>
      <c r="T10" s="521"/>
      <c r="U10" s="167"/>
      <c r="V10" s="172"/>
      <c r="W10" s="179" t="s">
        <v>151</v>
      </c>
      <c r="X10" s="179"/>
      <c r="Y10" s="179"/>
      <c r="Z10" s="179"/>
      <c r="AA10" s="179"/>
      <c r="AB10" s="179"/>
      <c r="AD10" s="434"/>
    </row>
    <row r="11" spans="1:43" ht="18.600000000000001" customHeight="1">
      <c r="A11" s="480"/>
      <c r="B11" s="42" t="str">
        <f t="shared" si="0"/>
        <v/>
      </c>
      <c r="C11" s="483"/>
      <c r="D11" s="486"/>
      <c r="E11" s="486"/>
      <c r="F11" s="486"/>
      <c r="G11" s="486"/>
      <c r="H11" s="613"/>
      <c r="I11" s="494"/>
      <c r="J11" s="497"/>
      <c r="K11" s="500"/>
      <c r="L11" s="500"/>
      <c r="M11" s="500"/>
      <c r="N11" s="500"/>
      <c r="O11" s="503"/>
      <c r="P11" s="506"/>
      <c r="Q11" s="509"/>
      <c r="R11" s="512"/>
      <c r="S11" s="515"/>
      <c r="T11" s="521"/>
      <c r="U11" s="167"/>
      <c r="V11" s="170"/>
      <c r="W11" s="3"/>
      <c r="X11" s="201"/>
      <c r="Y11" s="201"/>
      <c r="Z11" s="201"/>
      <c r="AA11" s="201"/>
      <c r="AB11" s="201"/>
      <c r="AD11" s="434" t="s">
        <v>464</v>
      </c>
    </row>
    <row r="12" spans="1:43" ht="18.600000000000001" customHeight="1">
      <c r="A12" s="480"/>
      <c r="B12" s="42" t="str">
        <f t="shared" si="0"/>
        <v/>
      </c>
      <c r="C12" s="483"/>
      <c r="D12" s="486"/>
      <c r="E12" s="486"/>
      <c r="F12" s="486"/>
      <c r="G12" s="486"/>
      <c r="H12" s="614"/>
      <c r="I12" s="534"/>
      <c r="J12" s="498"/>
      <c r="K12" s="500"/>
      <c r="L12" s="500"/>
      <c r="M12" s="500"/>
      <c r="N12" s="500"/>
      <c r="O12" s="503"/>
      <c r="P12" s="506"/>
      <c r="Q12" s="509"/>
      <c r="R12" s="512"/>
      <c r="S12" s="515"/>
      <c r="T12" s="521"/>
      <c r="U12" s="167"/>
      <c r="V12" s="170"/>
      <c r="W12" s="180" t="s">
        <v>68</v>
      </c>
      <c r="X12" s="202" t="s">
        <v>50</v>
      </c>
      <c r="Y12" s="219" t="s">
        <v>7</v>
      </c>
      <c r="Z12" s="239" t="s">
        <v>76</v>
      </c>
      <c r="AA12" s="249">
        <f>COUNTIF($H$9:$H$83,1)</f>
        <v>0</v>
      </c>
      <c r="AB12" s="259" t="s">
        <v>6</v>
      </c>
      <c r="AD12" s="523" t="s">
        <v>76</v>
      </c>
      <c r="AE12" s="523" t="s">
        <v>78</v>
      </c>
      <c r="AF12" s="523" t="s">
        <v>62</v>
      </c>
      <c r="AG12" s="523" t="s">
        <v>79</v>
      </c>
      <c r="AH12" s="523" t="s">
        <v>69</v>
      </c>
      <c r="AI12" s="523" t="s">
        <v>73</v>
      </c>
      <c r="AJ12" s="523" t="s">
        <v>16</v>
      </c>
      <c r="AK12" s="523" t="s">
        <v>80</v>
      </c>
      <c r="AL12" s="523" t="s">
        <v>41</v>
      </c>
      <c r="AM12" s="523" t="s">
        <v>67</v>
      </c>
      <c r="AN12" s="523" t="s">
        <v>81</v>
      </c>
      <c r="AO12" s="523" t="s">
        <v>114</v>
      </c>
      <c r="AP12" s="523" t="s">
        <v>115</v>
      </c>
      <c r="AQ12" s="523" t="s">
        <v>116</v>
      </c>
    </row>
    <row r="13" spans="1:43" ht="18.600000000000001" customHeight="1">
      <c r="A13" s="480"/>
      <c r="B13" s="42" t="str">
        <f t="shared" si="0"/>
        <v/>
      </c>
      <c r="C13" s="483"/>
      <c r="D13" s="486"/>
      <c r="E13" s="486"/>
      <c r="F13" s="486"/>
      <c r="G13" s="486"/>
      <c r="H13" s="613"/>
      <c r="I13" s="494"/>
      <c r="J13" s="497"/>
      <c r="K13" s="500"/>
      <c r="L13" s="500"/>
      <c r="M13" s="500"/>
      <c r="N13" s="500"/>
      <c r="O13" s="503"/>
      <c r="P13" s="506"/>
      <c r="Q13" s="509"/>
      <c r="R13" s="512"/>
      <c r="S13" s="515"/>
      <c r="T13" s="521"/>
      <c r="U13" s="167"/>
      <c r="V13" s="170"/>
      <c r="W13" s="181"/>
      <c r="X13" s="203"/>
      <c r="Y13" s="220" t="s">
        <v>9</v>
      </c>
      <c r="Z13" s="240" t="s">
        <v>78</v>
      </c>
      <c r="AA13" s="250">
        <f>COUNTIF($H$9:$H$83,2)</f>
        <v>0</v>
      </c>
      <c r="AB13" s="260"/>
      <c r="AD13" s="35">
        <f>AA12</f>
        <v>0</v>
      </c>
      <c r="AE13" s="35">
        <f>AA13</f>
        <v>0</v>
      </c>
      <c r="AF13" s="35">
        <f>AA14</f>
        <v>0</v>
      </c>
      <c r="AG13" s="35">
        <f>AA15</f>
        <v>0</v>
      </c>
      <c r="AH13" s="35">
        <f>AA16</f>
        <v>0</v>
      </c>
      <c r="AI13" s="35">
        <f>AA17</f>
        <v>0</v>
      </c>
      <c r="AJ13" s="35">
        <f>AA18</f>
        <v>0</v>
      </c>
      <c r="AK13" s="35">
        <f>AA19</f>
        <v>0</v>
      </c>
      <c r="AL13" s="35">
        <f>AA20</f>
        <v>0</v>
      </c>
      <c r="AM13" s="35">
        <f>AA21</f>
        <v>0</v>
      </c>
      <c r="AN13" s="35">
        <f>AA22</f>
        <v>0</v>
      </c>
      <c r="AO13" s="35">
        <f>AA23</f>
        <v>0</v>
      </c>
      <c r="AP13" s="35">
        <f>AA24</f>
        <v>0</v>
      </c>
      <c r="AQ13" s="35">
        <f>AA25</f>
        <v>0</v>
      </c>
    </row>
    <row r="14" spans="1:43" ht="18.600000000000001" customHeight="1">
      <c r="A14" s="480"/>
      <c r="B14" s="42" t="str">
        <f t="shared" si="0"/>
        <v/>
      </c>
      <c r="C14" s="483"/>
      <c r="D14" s="486"/>
      <c r="E14" s="486"/>
      <c r="F14" s="486"/>
      <c r="G14" s="486"/>
      <c r="H14" s="613"/>
      <c r="I14" s="494"/>
      <c r="J14" s="497"/>
      <c r="K14" s="500"/>
      <c r="L14" s="500"/>
      <c r="M14" s="500"/>
      <c r="N14" s="500"/>
      <c r="O14" s="503"/>
      <c r="P14" s="506"/>
      <c r="Q14" s="509"/>
      <c r="R14" s="512"/>
      <c r="S14" s="515"/>
      <c r="T14" s="521"/>
      <c r="U14" s="167"/>
      <c r="V14" s="170"/>
      <c r="W14" s="181"/>
      <c r="X14" s="203"/>
      <c r="Y14" s="220" t="s">
        <v>10</v>
      </c>
      <c r="Z14" s="240" t="s">
        <v>62</v>
      </c>
      <c r="AA14" s="250">
        <f>COUNTIF($H$9:$H$83,3)</f>
        <v>0</v>
      </c>
      <c r="AB14" s="260"/>
      <c r="AD14" s="434" t="s">
        <v>75</v>
      </c>
    </row>
    <row r="15" spans="1:43" ht="18.600000000000001" customHeight="1">
      <c r="A15" s="480"/>
      <c r="B15" s="42" t="str">
        <f t="shared" si="0"/>
        <v/>
      </c>
      <c r="C15" s="483"/>
      <c r="D15" s="486"/>
      <c r="E15" s="486"/>
      <c r="F15" s="486"/>
      <c r="G15" s="486"/>
      <c r="H15" s="613"/>
      <c r="I15" s="494"/>
      <c r="J15" s="497"/>
      <c r="K15" s="500"/>
      <c r="L15" s="500"/>
      <c r="M15" s="500"/>
      <c r="N15" s="500"/>
      <c r="O15" s="503"/>
      <c r="P15" s="506"/>
      <c r="Q15" s="509"/>
      <c r="R15" s="512"/>
      <c r="S15" s="515"/>
      <c r="T15" s="521"/>
      <c r="U15" s="167"/>
      <c r="V15" s="170"/>
      <c r="W15" s="181"/>
      <c r="X15" s="203"/>
      <c r="Y15" s="221" t="s">
        <v>19</v>
      </c>
      <c r="Z15" s="240" t="s">
        <v>79</v>
      </c>
      <c r="AA15" s="250">
        <f>COUNTIF($H$9:$H$83,4)</f>
        <v>0</v>
      </c>
      <c r="AB15" s="260"/>
      <c r="AD15" s="523" t="s">
        <v>120</v>
      </c>
      <c r="AE15" s="523" t="s">
        <v>121</v>
      </c>
      <c r="AF15" s="523" t="s">
        <v>122</v>
      </c>
      <c r="AG15" s="523" t="s">
        <v>124</v>
      </c>
      <c r="AH15" s="525"/>
    </row>
    <row r="16" spans="1:43" ht="18.600000000000001" customHeight="1">
      <c r="A16" s="480"/>
      <c r="B16" s="42" t="str">
        <f t="shared" si="0"/>
        <v/>
      </c>
      <c r="C16" s="483"/>
      <c r="D16" s="486"/>
      <c r="E16" s="486"/>
      <c r="F16" s="486"/>
      <c r="G16" s="488"/>
      <c r="H16" s="613"/>
      <c r="I16" s="494"/>
      <c r="J16" s="497"/>
      <c r="K16" s="500"/>
      <c r="L16" s="500"/>
      <c r="M16" s="500"/>
      <c r="N16" s="500"/>
      <c r="O16" s="503"/>
      <c r="P16" s="506"/>
      <c r="Q16" s="509"/>
      <c r="R16" s="512"/>
      <c r="S16" s="515"/>
      <c r="T16" s="521"/>
      <c r="U16" s="167"/>
      <c r="V16" s="170"/>
      <c r="W16" s="181"/>
      <c r="X16" s="203"/>
      <c r="Y16" s="221" t="s">
        <v>21</v>
      </c>
      <c r="Z16" s="240" t="s">
        <v>69</v>
      </c>
      <c r="AA16" s="250">
        <f>COUNTIF($H$9:$H$83,5)</f>
        <v>0</v>
      </c>
      <c r="AB16" s="260"/>
      <c r="AD16" s="35">
        <f>AA27</f>
        <v>0</v>
      </c>
      <c r="AE16" s="35">
        <f>AA28</f>
        <v>0</v>
      </c>
      <c r="AF16" s="35">
        <f>AA29</f>
        <v>0</v>
      </c>
      <c r="AG16" s="35">
        <f>AA30</f>
        <v>0</v>
      </c>
      <c r="AH16" s="423"/>
    </row>
    <row r="17" spans="1:40" ht="18.600000000000001" customHeight="1">
      <c r="A17" s="480"/>
      <c r="B17" s="42" t="str">
        <f t="shared" si="0"/>
        <v/>
      </c>
      <c r="C17" s="483"/>
      <c r="D17" s="486"/>
      <c r="E17" s="486"/>
      <c r="F17" s="486"/>
      <c r="G17" s="488"/>
      <c r="H17" s="613"/>
      <c r="I17" s="494"/>
      <c r="J17" s="497"/>
      <c r="K17" s="500"/>
      <c r="L17" s="500"/>
      <c r="M17" s="500"/>
      <c r="N17" s="500"/>
      <c r="O17" s="503"/>
      <c r="P17" s="506"/>
      <c r="Q17" s="509"/>
      <c r="R17" s="512"/>
      <c r="S17" s="515"/>
      <c r="T17" s="521"/>
      <c r="U17" s="167"/>
      <c r="V17" s="170"/>
      <c r="W17" s="181"/>
      <c r="X17" s="203"/>
      <c r="Y17" s="222" t="s">
        <v>98</v>
      </c>
      <c r="Z17" s="240" t="s">
        <v>73</v>
      </c>
      <c r="AA17" s="250">
        <f>COUNTIF($H$9:$H$83,6)</f>
        <v>0</v>
      </c>
      <c r="AB17" s="260"/>
      <c r="AD17" s="524" t="s">
        <v>465</v>
      </c>
      <c r="AE17" s="524"/>
      <c r="AF17" s="524"/>
      <c r="AG17" s="524"/>
      <c r="AH17" s="524"/>
      <c r="AI17" s="524"/>
      <c r="AJ17" s="526" t="s">
        <v>48</v>
      </c>
      <c r="AK17" s="526"/>
      <c r="AL17" s="526" t="s">
        <v>428</v>
      </c>
      <c r="AM17" s="526"/>
      <c r="AN17" s="434" t="s">
        <v>227</v>
      </c>
    </row>
    <row r="18" spans="1:40" ht="18.600000000000001" customHeight="1">
      <c r="A18" s="480"/>
      <c r="B18" s="42" t="str">
        <f t="shared" si="0"/>
        <v/>
      </c>
      <c r="C18" s="483"/>
      <c r="D18" s="486"/>
      <c r="E18" s="486"/>
      <c r="F18" s="486"/>
      <c r="G18" s="488"/>
      <c r="H18" s="613"/>
      <c r="I18" s="494"/>
      <c r="J18" s="497"/>
      <c r="K18" s="500"/>
      <c r="L18" s="500"/>
      <c r="M18" s="500"/>
      <c r="N18" s="500"/>
      <c r="O18" s="503"/>
      <c r="P18" s="506"/>
      <c r="Q18" s="509"/>
      <c r="R18" s="512"/>
      <c r="S18" s="515"/>
      <c r="T18" s="521"/>
      <c r="U18" s="167"/>
      <c r="V18" s="170"/>
      <c r="W18" s="181"/>
      <c r="X18" s="203"/>
      <c r="Y18" s="220" t="s">
        <v>2</v>
      </c>
      <c r="Z18" s="240" t="s">
        <v>16</v>
      </c>
      <c r="AA18" s="250">
        <f>COUNTIF($H$9:$H$83,7)</f>
        <v>0</v>
      </c>
      <c r="AB18" s="260"/>
      <c r="AD18" s="523" t="s">
        <v>76</v>
      </c>
      <c r="AE18" s="523" t="s">
        <v>78</v>
      </c>
      <c r="AF18" s="523" t="s">
        <v>62</v>
      </c>
      <c r="AG18" s="523" t="s">
        <v>79</v>
      </c>
      <c r="AH18" s="523" t="s">
        <v>69</v>
      </c>
      <c r="AI18" s="523" t="s">
        <v>73</v>
      </c>
      <c r="AJ18" s="523" t="s">
        <v>16</v>
      </c>
      <c r="AK18" s="523" t="s">
        <v>80</v>
      </c>
      <c r="AL18" s="523" t="s">
        <v>41</v>
      </c>
      <c r="AM18" s="523" t="s">
        <v>67</v>
      </c>
      <c r="AN18" s="523" t="s">
        <v>81</v>
      </c>
    </row>
    <row r="19" spans="1:40" ht="18.600000000000001" customHeight="1">
      <c r="A19" s="480"/>
      <c r="B19" s="42" t="str">
        <f t="shared" si="0"/>
        <v/>
      </c>
      <c r="C19" s="483"/>
      <c r="D19" s="486"/>
      <c r="E19" s="486"/>
      <c r="F19" s="486"/>
      <c r="G19" s="488"/>
      <c r="H19" s="613"/>
      <c r="I19" s="494"/>
      <c r="J19" s="497"/>
      <c r="K19" s="500"/>
      <c r="L19" s="500"/>
      <c r="M19" s="500"/>
      <c r="N19" s="500"/>
      <c r="O19" s="503"/>
      <c r="P19" s="506"/>
      <c r="Q19" s="509"/>
      <c r="R19" s="512"/>
      <c r="S19" s="515"/>
      <c r="T19" s="521"/>
      <c r="U19" s="167"/>
      <c r="V19" s="170"/>
      <c r="W19" s="181"/>
      <c r="X19" s="203"/>
      <c r="Y19" s="220" t="s">
        <v>23</v>
      </c>
      <c r="Z19" s="240" t="s">
        <v>80</v>
      </c>
      <c r="AA19" s="250">
        <f>COUNTIF($H$9:$H$83,8)</f>
        <v>0</v>
      </c>
      <c r="AB19" s="260"/>
      <c r="AD19" s="35">
        <f>AA33</f>
        <v>0</v>
      </c>
      <c r="AE19" s="35">
        <f>AA34</f>
        <v>0</v>
      </c>
      <c r="AF19" s="35">
        <f>AA35</f>
        <v>0</v>
      </c>
      <c r="AG19" s="35">
        <f>AA36</f>
        <v>0</v>
      </c>
      <c r="AH19" s="35">
        <f>AA37</f>
        <v>0</v>
      </c>
      <c r="AI19" s="35">
        <f>AA38</f>
        <v>0</v>
      </c>
      <c r="AJ19" s="35">
        <f>AA40</f>
        <v>0</v>
      </c>
      <c r="AK19" s="35">
        <f>AA41</f>
        <v>0</v>
      </c>
      <c r="AL19" s="35">
        <f>AA43</f>
        <v>0</v>
      </c>
      <c r="AM19" s="35">
        <f>AA44</f>
        <v>0</v>
      </c>
      <c r="AN19" s="35">
        <f>AA46</f>
        <v>0</v>
      </c>
    </row>
    <row r="20" spans="1:40" ht="18.600000000000001" customHeight="1">
      <c r="A20" s="480"/>
      <c r="B20" s="42" t="str">
        <f t="shared" si="0"/>
        <v/>
      </c>
      <c r="C20" s="483"/>
      <c r="D20" s="486"/>
      <c r="E20" s="486"/>
      <c r="F20" s="486"/>
      <c r="G20" s="488"/>
      <c r="H20" s="613"/>
      <c r="I20" s="494"/>
      <c r="J20" s="497"/>
      <c r="K20" s="500"/>
      <c r="L20" s="500"/>
      <c r="M20" s="500"/>
      <c r="N20" s="500"/>
      <c r="O20" s="503"/>
      <c r="P20" s="506"/>
      <c r="Q20" s="509"/>
      <c r="R20" s="512"/>
      <c r="S20" s="515"/>
      <c r="T20" s="521"/>
      <c r="U20" s="167"/>
      <c r="V20" s="170"/>
      <c r="W20" s="181"/>
      <c r="X20" s="203"/>
      <c r="Y20" s="220" t="s">
        <v>15</v>
      </c>
      <c r="Z20" s="240" t="s">
        <v>41</v>
      </c>
      <c r="AA20" s="250">
        <f>COUNTIF($H$9:$H$83,9)</f>
        <v>0</v>
      </c>
      <c r="AB20" s="260"/>
    </row>
    <row r="21" spans="1:40" ht="18.600000000000001" customHeight="1">
      <c r="A21" s="480"/>
      <c r="B21" s="42" t="str">
        <f t="shared" si="0"/>
        <v/>
      </c>
      <c r="C21" s="483"/>
      <c r="D21" s="486"/>
      <c r="E21" s="486"/>
      <c r="F21" s="486"/>
      <c r="G21" s="488"/>
      <c r="H21" s="613"/>
      <c r="I21" s="494"/>
      <c r="J21" s="497"/>
      <c r="K21" s="500"/>
      <c r="L21" s="500"/>
      <c r="M21" s="500"/>
      <c r="N21" s="500"/>
      <c r="O21" s="503"/>
      <c r="P21" s="506"/>
      <c r="Q21" s="509"/>
      <c r="R21" s="512"/>
      <c r="S21" s="515"/>
      <c r="T21" s="521"/>
      <c r="U21" s="167"/>
      <c r="V21" s="170"/>
      <c r="W21" s="181"/>
      <c r="X21" s="203"/>
      <c r="Y21" s="220" t="s">
        <v>24</v>
      </c>
      <c r="Z21" s="240" t="s">
        <v>67</v>
      </c>
      <c r="AA21" s="250">
        <f>COUNTIF($H$9:$H$83,10)</f>
        <v>0</v>
      </c>
      <c r="AB21" s="260"/>
    </row>
    <row r="22" spans="1:40" ht="18.600000000000001" customHeight="1">
      <c r="A22" s="480"/>
      <c r="B22" s="42" t="str">
        <f t="shared" si="0"/>
        <v/>
      </c>
      <c r="C22" s="483"/>
      <c r="D22" s="486"/>
      <c r="E22" s="486"/>
      <c r="F22" s="486"/>
      <c r="G22" s="488"/>
      <c r="H22" s="613"/>
      <c r="I22" s="494"/>
      <c r="J22" s="497"/>
      <c r="K22" s="500"/>
      <c r="L22" s="500"/>
      <c r="M22" s="500"/>
      <c r="N22" s="500"/>
      <c r="O22" s="503"/>
      <c r="P22" s="506"/>
      <c r="Q22" s="509"/>
      <c r="R22" s="512"/>
      <c r="S22" s="515"/>
      <c r="T22" s="521"/>
      <c r="U22" s="167"/>
      <c r="V22" s="170"/>
      <c r="W22" s="181"/>
      <c r="X22" s="203"/>
      <c r="Y22" s="220" t="s">
        <v>26</v>
      </c>
      <c r="Z22" s="240" t="s">
        <v>81</v>
      </c>
      <c r="AA22" s="250">
        <f>COUNTIF($H$9:$H$83,11)</f>
        <v>0</v>
      </c>
      <c r="AB22" s="260"/>
    </row>
    <row r="23" spans="1:40" ht="18.600000000000001" customHeight="1">
      <c r="A23" s="480"/>
      <c r="B23" s="42" t="str">
        <f t="shared" si="0"/>
        <v/>
      </c>
      <c r="C23" s="483"/>
      <c r="D23" s="486"/>
      <c r="E23" s="486"/>
      <c r="F23" s="486"/>
      <c r="G23" s="488"/>
      <c r="H23" s="613"/>
      <c r="I23" s="494"/>
      <c r="J23" s="497"/>
      <c r="K23" s="500"/>
      <c r="L23" s="500"/>
      <c r="M23" s="500"/>
      <c r="N23" s="500"/>
      <c r="O23" s="503"/>
      <c r="P23" s="506"/>
      <c r="Q23" s="509"/>
      <c r="R23" s="512"/>
      <c r="S23" s="515"/>
      <c r="T23" s="521"/>
      <c r="U23" s="167"/>
      <c r="V23" s="170"/>
      <c r="W23" s="181"/>
      <c r="X23" s="203"/>
      <c r="Y23" s="220" t="s">
        <v>31</v>
      </c>
      <c r="Z23" s="240" t="s">
        <v>114</v>
      </c>
      <c r="AA23" s="250">
        <f>COUNTIF($H$9:$H$83,12)</f>
        <v>0</v>
      </c>
      <c r="AB23" s="261"/>
    </row>
    <row r="24" spans="1:40" ht="18.600000000000001" customHeight="1">
      <c r="A24" s="480"/>
      <c r="B24" s="42" t="str">
        <f t="shared" si="0"/>
        <v/>
      </c>
      <c r="C24" s="483"/>
      <c r="D24" s="486"/>
      <c r="E24" s="486"/>
      <c r="F24" s="486"/>
      <c r="G24" s="488"/>
      <c r="H24" s="613"/>
      <c r="I24" s="494"/>
      <c r="J24" s="497"/>
      <c r="K24" s="500"/>
      <c r="L24" s="500"/>
      <c r="M24" s="500"/>
      <c r="N24" s="500"/>
      <c r="O24" s="503"/>
      <c r="P24" s="506"/>
      <c r="Q24" s="509"/>
      <c r="R24" s="512"/>
      <c r="S24" s="515"/>
      <c r="T24" s="521"/>
      <c r="U24" s="167"/>
      <c r="V24" s="170"/>
      <c r="W24" s="181"/>
      <c r="X24" s="203"/>
      <c r="Y24" s="221" t="s">
        <v>34</v>
      </c>
      <c r="Z24" s="240" t="s">
        <v>115</v>
      </c>
      <c r="AA24" s="250">
        <f>COUNTIF($H$9:$H$83,13)</f>
        <v>0</v>
      </c>
      <c r="AB24" s="260"/>
    </row>
    <row r="25" spans="1:40" ht="18.600000000000001" customHeight="1">
      <c r="A25" s="480"/>
      <c r="B25" s="42" t="str">
        <f t="shared" si="0"/>
        <v/>
      </c>
      <c r="C25" s="483"/>
      <c r="D25" s="486"/>
      <c r="E25" s="486"/>
      <c r="F25" s="486"/>
      <c r="G25" s="488"/>
      <c r="H25" s="615"/>
      <c r="I25" s="495"/>
      <c r="J25" s="498"/>
      <c r="K25" s="501"/>
      <c r="L25" s="501"/>
      <c r="M25" s="501"/>
      <c r="N25" s="501"/>
      <c r="O25" s="503"/>
      <c r="P25" s="506"/>
      <c r="Q25" s="509"/>
      <c r="R25" s="512"/>
      <c r="S25" s="515"/>
      <c r="T25" s="521"/>
      <c r="U25" s="167"/>
      <c r="V25" s="170"/>
      <c r="W25" s="181"/>
      <c r="X25" s="203"/>
      <c r="Y25" s="223" t="s">
        <v>38</v>
      </c>
      <c r="Z25" s="241" t="s">
        <v>116</v>
      </c>
      <c r="AA25" s="251">
        <f>COUNTIF($H$9:$H$83,14)</f>
        <v>0</v>
      </c>
      <c r="AB25" s="262"/>
    </row>
    <row r="26" spans="1:40" ht="18.600000000000001" customHeight="1">
      <c r="A26" s="480"/>
      <c r="B26" s="42" t="str">
        <f t="shared" si="0"/>
        <v/>
      </c>
      <c r="C26" s="483"/>
      <c r="D26" s="486"/>
      <c r="E26" s="486"/>
      <c r="F26" s="486"/>
      <c r="G26" s="488"/>
      <c r="H26" s="615"/>
      <c r="I26" s="495"/>
      <c r="J26" s="498"/>
      <c r="K26" s="501"/>
      <c r="L26" s="501"/>
      <c r="M26" s="501"/>
      <c r="N26" s="501"/>
      <c r="O26" s="503"/>
      <c r="P26" s="506"/>
      <c r="Q26" s="509"/>
      <c r="R26" s="512"/>
      <c r="S26" s="515"/>
      <c r="T26" s="521"/>
      <c r="U26" s="167"/>
      <c r="V26" s="170"/>
      <c r="W26" s="181"/>
      <c r="X26" s="204"/>
      <c r="Y26" s="224" t="s">
        <v>39</v>
      </c>
      <c r="Z26" s="242" t="s">
        <v>119</v>
      </c>
      <c r="AA26" s="252">
        <f>SUM(AA12:AA25)</f>
        <v>0</v>
      </c>
      <c r="AB26" s="263"/>
    </row>
    <row r="27" spans="1:40" ht="18.600000000000001" customHeight="1">
      <c r="A27" s="480"/>
      <c r="B27" s="42" t="str">
        <f t="shared" si="0"/>
        <v/>
      </c>
      <c r="C27" s="483"/>
      <c r="D27" s="486"/>
      <c r="E27" s="486"/>
      <c r="F27" s="486"/>
      <c r="G27" s="488"/>
      <c r="H27" s="615"/>
      <c r="I27" s="495"/>
      <c r="J27" s="498"/>
      <c r="K27" s="501"/>
      <c r="L27" s="501"/>
      <c r="M27" s="501"/>
      <c r="N27" s="501"/>
      <c r="O27" s="503"/>
      <c r="P27" s="506"/>
      <c r="Q27" s="509"/>
      <c r="R27" s="512"/>
      <c r="S27" s="515"/>
      <c r="T27" s="521"/>
      <c r="U27" s="167"/>
      <c r="V27" s="170"/>
      <c r="W27" s="181"/>
      <c r="X27" s="203" t="s">
        <v>106</v>
      </c>
      <c r="Y27" s="225" t="s">
        <v>28</v>
      </c>
      <c r="Z27" s="243" t="s">
        <v>120</v>
      </c>
      <c r="AA27" s="249">
        <f>COUNTIF($I$9:$I$83,16)</f>
        <v>0</v>
      </c>
      <c r="AB27" s="259" t="s">
        <v>6</v>
      </c>
    </row>
    <row r="28" spans="1:40" ht="18.600000000000001" customHeight="1">
      <c r="A28" s="480"/>
      <c r="B28" s="42" t="str">
        <f t="shared" si="0"/>
        <v/>
      </c>
      <c r="C28" s="483"/>
      <c r="D28" s="486"/>
      <c r="E28" s="486"/>
      <c r="F28" s="486"/>
      <c r="G28" s="488"/>
      <c r="H28" s="613"/>
      <c r="I28" s="494"/>
      <c r="J28" s="497"/>
      <c r="K28" s="500"/>
      <c r="L28" s="500"/>
      <c r="M28" s="500"/>
      <c r="N28" s="500"/>
      <c r="O28" s="503"/>
      <c r="P28" s="506"/>
      <c r="Q28" s="509"/>
      <c r="R28" s="512"/>
      <c r="S28" s="515"/>
      <c r="T28" s="521"/>
      <c r="U28" s="167"/>
      <c r="V28" s="170"/>
      <c r="W28" s="181"/>
      <c r="X28" s="203"/>
      <c r="Y28" s="226" t="s">
        <v>40</v>
      </c>
      <c r="Z28" s="240" t="s">
        <v>121</v>
      </c>
      <c r="AA28" s="250">
        <f>COUNTIF($I$9:$I$83,17)</f>
        <v>0</v>
      </c>
      <c r="AB28" s="260"/>
    </row>
    <row r="29" spans="1:40" ht="18.600000000000001" customHeight="1">
      <c r="A29" s="480"/>
      <c r="B29" s="42" t="str">
        <f t="shared" si="0"/>
        <v/>
      </c>
      <c r="C29" s="483"/>
      <c r="D29" s="486"/>
      <c r="E29" s="486"/>
      <c r="F29" s="486"/>
      <c r="G29" s="488"/>
      <c r="H29" s="613"/>
      <c r="I29" s="494"/>
      <c r="J29" s="497"/>
      <c r="K29" s="500"/>
      <c r="L29" s="500"/>
      <c r="M29" s="500"/>
      <c r="N29" s="500"/>
      <c r="O29" s="503"/>
      <c r="P29" s="506"/>
      <c r="Q29" s="509"/>
      <c r="R29" s="512"/>
      <c r="S29" s="515"/>
      <c r="T29" s="521"/>
      <c r="U29" s="167"/>
      <c r="V29" s="170"/>
      <c r="W29" s="181"/>
      <c r="X29" s="203"/>
      <c r="Y29" s="226" t="s">
        <v>47</v>
      </c>
      <c r="Z29" s="240" t="s">
        <v>122</v>
      </c>
      <c r="AA29" s="250">
        <f>COUNTIF($I$9:$I$83,18)</f>
        <v>0</v>
      </c>
      <c r="AB29" s="260"/>
    </row>
    <row r="30" spans="1:40" ht="18.600000000000001" customHeight="1">
      <c r="A30" s="480"/>
      <c r="B30" s="42" t="str">
        <f t="shared" si="0"/>
        <v/>
      </c>
      <c r="C30" s="483"/>
      <c r="D30" s="486"/>
      <c r="E30" s="486"/>
      <c r="F30" s="486"/>
      <c r="G30" s="488"/>
      <c r="H30" s="613"/>
      <c r="I30" s="494"/>
      <c r="J30" s="497"/>
      <c r="K30" s="500"/>
      <c r="L30" s="500"/>
      <c r="M30" s="500"/>
      <c r="N30" s="500"/>
      <c r="O30" s="503"/>
      <c r="P30" s="506"/>
      <c r="Q30" s="509"/>
      <c r="R30" s="512"/>
      <c r="S30" s="515"/>
      <c r="T30" s="521"/>
      <c r="U30" s="167"/>
      <c r="V30" s="170"/>
      <c r="W30" s="181"/>
      <c r="X30" s="203"/>
      <c r="Y30" s="223" t="s">
        <v>38</v>
      </c>
      <c r="Z30" s="241" t="s">
        <v>124</v>
      </c>
      <c r="AA30" s="251">
        <f>COUNTIF($I$9:$I$83,19)</f>
        <v>0</v>
      </c>
      <c r="AB30" s="262"/>
    </row>
    <row r="31" spans="1:40" ht="18.600000000000001" customHeight="1">
      <c r="A31" s="480"/>
      <c r="B31" s="42" t="str">
        <f t="shared" si="0"/>
        <v/>
      </c>
      <c r="C31" s="483"/>
      <c r="D31" s="486"/>
      <c r="E31" s="486"/>
      <c r="F31" s="486"/>
      <c r="G31" s="488"/>
      <c r="H31" s="613"/>
      <c r="I31" s="494"/>
      <c r="J31" s="497"/>
      <c r="K31" s="500"/>
      <c r="L31" s="500"/>
      <c r="M31" s="500"/>
      <c r="N31" s="500"/>
      <c r="O31" s="503"/>
      <c r="P31" s="506"/>
      <c r="Q31" s="509"/>
      <c r="R31" s="512"/>
      <c r="S31" s="515"/>
      <c r="T31" s="521"/>
      <c r="U31" s="167"/>
      <c r="V31" s="170"/>
      <c r="W31" s="182"/>
      <c r="X31" s="204"/>
      <c r="Y31" s="224" t="s">
        <v>39</v>
      </c>
      <c r="Z31" s="244" t="s">
        <v>125</v>
      </c>
      <c r="AA31" s="252">
        <f>SUM(AA27:AA30)</f>
        <v>0</v>
      </c>
      <c r="AB31" s="263"/>
    </row>
    <row r="32" spans="1:40" ht="18.600000000000001" customHeight="1">
      <c r="A32" s="480"/>
      <c r="B32" s="42" t="str">
        <f t="shared" si="0"/>
        <v/>
      </c>
      <c r="C32" s="483"/>
      <c r="D32" s="486"/>
      <c r="E32" s="486"/>
      <c r="F32" s="486"/>
      <c r="G32" s="488"/>
      <c r="H32" s="613"/>
      <c r="I32" s="494"/>
      <c r="J32" s="497"/>
      <c r="K32" s="500"/>
      <c r="L32" s="500"/>
      <c r="M32" s="500"/>
      <c r="N32" s="500"/>
      <c r="O32" s="503"/>
      <c r="P32" s="506"/>
      <c r="Q32" s="509"/>
      <c r="R32" s="512"/>
      <c r="S32" s="515"/>
      <c r="T32" s="521"/>
      <c r="U32" s="167"/>
      <c r="V32" s="170"/>
      <c r="W32" s="183" t="s">
        <v>153</v>
      </c>
      <c r="X32" s="205"/>
      <c r="Y32" s="205"/>
      <c r="Z32" s="205"/>
      <c r="AA32" s="205"/>
      <c r="AB32" s="205"/>
    </row>
    <row r="33" spans="1:28" ht="18.600000000000001" customHeight="1">
      <c r="A33" s="480"/>
      <c r="B33" s="42" t="str">
        <f t="shared" si="0"/>
        <v/>
      </c>
      <c r="C33" s="483"/>
      <c r="D33" s="486"/>
      <c r="E33" s="486"/>
      <c r="F33" s="486"/>
      <c r="G33" s="488"/>
      <c r="H33" s="613"/>
      <c r="I33" s="494"/>
      <c r="J33" s="497"/>
      <c r="K33" s="500"/>
      <c r="L33" s="500"/>
      <c r="M33" s="500"/>
      <c r="N33" s="500"/>
      <c r="O33" s="503"/>
      <c r="P33" s="506"/>
      <c r="Q33" s="509"/>
      <c r="R33" s="512"/>
      <c r="S33" s="515"/>
      <c r="T33" s="521"/>
      <c r="U33" s="167"/>
      <c r="V33" s="170"/>
      <c r="W33" s="184" t="s">
        <v>443</v>
      </c>
      <c r="X33" s="206"/>
      <c r="Y33" s="227" t="s">
        <v>60</v>
      </c>
      <c r="Z33" s="239" t="s">
        <v>76</v>
      </c>
      <c r="AA33" s="249">
        <f>J84</f>
        <v>0</v>
      </c>
      <c r="AB33" s="259" t="s">
        <v>6</v>
      </c>
    </row>
    <row r="34" spans="1:28" ht="18.600000000000001" customHeight="1">
      <c r="A34" s="480"/>
      <c r="B34" s="42" t="str">
        <f t="shared" si="0"/>
        <v/>
      </c>
      <c r="C34" s="483"/>
      <c r="D34" s="486"/>
      <c r="E34" s="486"/>
      <c r="F34" s="486"/>
      <c r="G34" s="488"/>
      <c r="H34" s="613"/>
      <c r="I34" s="494"/>
      <c r="J34" s="497"/>
      <c r="K34" s="500"/>
      <c r="L34" s="500"/>
      <c r="M34" s="500"/>
      <c r="N34" s="500"/>
      <c r="O34" s="503"/>
      <c r="P34" s="506"/>
      <c r="Q34" s="509"/>
      <c r="R34" s="512"/>
      <c r="S34" s="515"/>
      <c r="T34" s="521"/>
      <c r="U34" s="167"/>
      <c r="V34" s="170"/>
      <c r="W34" s="185"/>
      <c r="X34" s="207"/>
      <c r="Y34" s="228" t="s">
        <v>104</v>
      </c>
      <c r="Z34" s="240" t="s">
        <v>78</v>
      </c>
      <c r="AA34" s="250">
        <f>K84</f>
        <v>0</v>
      </c>
      <c r="AB34" s="260"/>
    </row>
    <row r="35" spans="1:28" ht="18.600000000000001" customHeight="1">
      <c r="A35" s="480"/>
      <c r="B35" s="42" t="str">
        <f t="shared" si="0"/>
        <v/>
      </c>
      <c r="C35" s="483"/>
      <c r="D35" s="486"/>
      <c r="E35" s="486"/>
      <c r="F35" s="486"/>
      <c r="G35" s="488"/>
      <c r="H35" s="613"/>
      <c r="I35" s="494"/>
      <c r="J35" s="497"/>
      <c r="K35" s="500"/>
      <c r="L35" s="500"/>
      <c r="M35" s="500"/>
      <c r="N35" s="500"/>
      <c r="O35" s="503"/>
      <c r="P35" s="506"/>
      <c r="Q35" s="509"/>
      <c r="R35" s="512"/>
      <c r="S35" s="515"/>
      <c r="T35" s="521"/>
      <c r="U35" s="167"/>
      <c r="V35" s="170"/>
      <c r="W35" s="185"/>
      <c r="X35" s="207"/>
      <c r="Y35" s="229" t="s">
        <v>63</v>
      </c>
      <c r="Z35" s="240" t="s">
        <v>62</v>
      </c>
      <c r="AA35" s="250">
        <f>L84</f>
        <v>0</v>
      </c>
      <c r="AB35" s="260"/>
    </row>
    <row r="36" spans="1:28" ht="18.600000000000001" customHeight="1">
      <c r="A36" s="480"/>
      <c r="B36" s="42" t="str">
        <f t="shared" si="0"/>
        <v/>
      </c>
      <c r="C36" s="483"/>
      <c r="D36" s="486"/>
      <c r="E36" s="486"/>
      <c r="F36" s="486"/>
      <c r="G36" s="488"/>
      <c r="H36" s="615"/>
      <c r="I36" s="495"/>
      <c r="J36" s="497"/>
      <c r="K36" s="500"/>
      <c r="L36" s="500"/>
      <c r="M36" s="500"/>
      <c r="N36" s="500"/>
      <c r="O36" s="503"/>
      <c r="P36" s="506"/>
      <c r="Q36" s="509"/>
      <c r="R36" s="512"/>
      <c r="S36" s="515"/>
      <c r="T36" s="521"/>
      <c r="U36" s="167"/>
      <c r="V36" s="170"/>
      <c r="W36" s="185"/>
      <c r="X36" s="207"/>
      <c r="Y36" s="221" t="s">
        <v>65</v>
      </c>
      <c r="Z36" s="240" t="s">
        <v>79</v>
      </c>
      <c r="AA36" s="250">
        <f>M84</f>
        <v>0</v>
      </c>
      <c r="AB36" s="260"/>
    </row>
    <row r="37" spans="1:28" ht="18.600000000000001" customHeight="1">
      <c r="A37" s="480"/>
      <c r="B37" s="42" t="str">
        <f t="shared" si="0"/>
        <v/>
      </c>
      <c r="C37" s="483"/>
      <c r="D37" s="486"/>
      <c r="E37" s="486"/>
      <c r="F37" s="486"/>
      <c r="G37" s="488"/>
      <c r="H37" s="613"/>
      <c r="I37" s="494"/>
      <c r="J37" s="497"/>
      <c r="K37" s="500"/>
      <c r="L37" s="500"/>
      <c r="M37" s="500"/>
      <c r="N37" s="500"/>
      <c r="O37" s="503"/>
      <c r="P37" s="506"/>
      <c r="Q37" s="509"/>
      <c r="R37" s="512"/>
      <c r="S37" s="515"/>
      <c r="T37" s="521"/>
      <c r="U37" s="167"/>
      <c r="V37" s="170"/>
      <c r="W37" s="185"/>
      <c r="X37" s="207"/>
      <c r="Y37" s="220" t="s">
        <v>33</v>
      </c>
      <c r="Z37" s="240" t="s">
        <v>69</v>
      </c>
      <c r="AA37" s="250">
        <f>N84</f>
        <v>0</v>
      </c>
      <c r="AB37" s="260"/>
    </row>
    <row r="38" spans="1:28" ht="18.600000000000001" customHeight="1">
      <c r="A38" s="480"/>
      <c r="B38" s="42" t="str">
        <f t="shared" si="0"/>
        <v/>
      </c>
      <c r="C38" s="483"/>
      <c r="D38" s="486"/>
      <c r="E38" s="486"/>
      <c r="F38" s="486"/>
      <c r="G38" s="488"/>
      <c r="H38" s="613"/>
      <c r="I38" s="494"/>
      <c r="J38" s="497"/>
      <c r="K38" s="500"/>
      <c r="L38" s="500"/>
      <c r="M38" s="500"/>
      <c r="N38" s="500"/>
      <c r="O38" s="503"/>
      <c r="P38" s="506"/>
      <c r="Q38" s="509"/>
      <c r="R38" s="512"/>
      <c r="S38" s="515"/>
      <c r="T38" s="521"/>
      <c r="U38" s="167"/>
      <c r="V38" s="170"/>
      <c r="W38" s="186"/>
      <c r="X38" s="208"/>
      <c r="Y38" s="230" t="s">
        <v>86</v>
      </c>
      <c r="Z38" s="241" t="s">
        <v>73</v>
      </c>
      <c r="AA38" s="251">
        <f>O84</f>
        <v>0</v>
      </c>
      <c r="AB38" s="262"/>
    </row>
    <row r="39" spans="1:28" ht="18.600000000000001" customHeight="1">
      <c r="A39" s="528"/>
      <c r="B39" s="42" t="str">
        <f t="shared" si="0"/>
        <v/>
      </c>
      <c r="C39" s="600"/>
      <c r="D39" s="605"/>
      <c r="E39" s="605"/>
      <c r="F39" s="605"/>
      <c r="G39" s="605"/>
      <c r="H39" s="613"/>
      <c r="I39" s="494"/>
      <c r="J39" s="497"/>
      <c r="K39" s="500"/>
      <c r="L39" s="500"/>
      <c r="M39" s="500"/>
      <c r="N39" s="500"/>
      <c r="O39" s="503"/>
      <c r="P39" s="506"/>
      <c r="Q39" s="509"/>
      <c r="R39" s="512"/>
      <c r="S39" s="515"/>
      <c r="T39" s="521"/>
      <c r="V39" s="170"/>
      <c r="W39" s="187"/>
      <c r="X39" s="187"/>
      <c r="Y39" s="231"/>
      <c r="Z39" s="245"/>
    </row>
    <row r="40" spans="1:28" ht="18.600000000000001" customHeight="1">
      <c r="A40" s="528"/>
      <c r="B40" s="42" t="str">
        <f t="shared" si="0"/>
        <v/>
      </c>
      <c r="C40" s="600"/>
      <c r="D40" s="605"/>
      <c r="E40" s="605"/>
      <c r="F40" s="605"/>
      <c r="G40" s="605"/>
      <c r="H40" s="613"/>
      <c r="I40" s="494"/>
      <c r="J40" s="497"/>
      <c r="K40" s="500"/>
      <c r="L40" s="500"/>
      <c r="M40" s="500"/>
      <c r="N40" s="500"/>
      <c r="O40" s="503"/>
      <c r="P40" s="506"/>
      <c r="Q40" s="509"/>
      <c r="R40" s="512"/>
      <c r="S40" s="515"/>
      <c r="T40" s="521"/>
      <c r="V40" s="170"/>
      <c r="W40" s="188" t="s">
        <v>48</v>
      </c>
      <c r="X40" s="209"/>
      <c r="Y40" s="227" t="s">
        <v>46</v>
      </c>
      <c r="Z40" s="239" t="s">
        <v>16</v>
      </c>
      <c r="AA40" s="249">
        <f>P84</f>
        <v>0</v>
      </c>
      <c r="AB40" s="264" t="s">
        <v>49</v>
      </c>
    </row>
    <row r="41" spans="1:28" ht="18.600000000000001" customHeight="1">
      <c r="A41" s="528"/>
      <c r="B41" s="42" t="str">
        <f t="shared" si="0"/>
        <v/>
      </c>
      <c r="C41" s="600"/>
      <c r="D41" s="605"/>
      <c r="E41" s="605"/>
      <c r="F41" s="605"/>
      <c r="G41" s="605"/>
      <c r="H41" s="613"/>
      <c r="I41" s="494"/>
      <c r="J41" s="497"/>
      <c r="K41" s="500"/>
      <c r="L41" s="500"/>
      <c r="M41" s="500"/>
      <c r="N41" s="500"/>
      <c r="O41" s="503"/>
      <c r="P41" s="506"/>
      <c r="Q41" s="509"/>
      <c r="R41" s="512"/>
      <c r="S41" s="515"/>
      <c r="T41" s="521"/>
      <c r="V41" s="170"/>
      <c r="W41" s="189"/>
      <c r="X41" s="210"/>
      <c r="Y41" s="232" t="s">
        <v>59</v>
      </c>
      <c r="Z41" s="241" t="s">
        <v>80</v>
      </c>
      <c r="AA41" s="251">
        <f>Q84</f>
        <v>0</v>
      </c>
      <c r="AB41" s="262"/>
    </row>
    <row r="42" spans="1:28" ht="18.600000000000001" customHeight="1">
      <c r="A42" s="528"/>
      <c r="B42" s="42" t="str">
        <f t="shared" si="0"/>
        <v/>
      </c>
      <c r="C42" s="600"/>
      <c r="D42" s="605"/>
      <c r="E42" s="605"/>
      <c r="F42" s="605"/>
      <c r="G42" s="605"/>
      <c r="H42" s="613"/>
      <c r="I42" s="494"/>
      <c r="J42" s="497"/>
      <c r="K42" s="500"/>
      <c r="L42" s="500"/>
      <c r="M42" s="500"/>
      <c r="N42" s="500"/>
      <c r="O42" s="503"/>
      <c r="P42" s="506"/>
      <c r="Q42" s="509"/>
      <c r="R42" s="512"/>
      <c r="S42" s="515"/>
      <c r="T42" s="521"/>
      <c r="V42" s="170"/>
      <c r="W42" s="187"/>
      <c r="X42" s="187"/>
      <c r="Y42" s="231"/>
      <c r="Z42" s="245"/>
    </row>
    <row r="43" spans="1:28" ht="18.600000000000001" customHeight="1">
      <c r="A43" s="528"/>
      <c r="B43" s="42" t="str">
        <f t="shared" si="0"/>
        <v/>
      </c>
      <c r="C43" s="600"/>
      <c r="D43" s="605"/>
      <c r="E43" s="605"/>
      <c r="F43" s="605"/>
      <c r="G43" s="605"/>
      <c r="H43" s="613"/>
      <c r="I43" s="494"/>
      <c r="J43" s="497"/>
      <c r="K43" s="500"/>
      <c r="L43" s="500"/>
      <c r="M43" s="500"/>
      <c r="N43" s="500"/>
      <c r="O43" s="503"/>
      <c r="P43" s="506"/>
      <c r="Q43" s="509"/>
      <c r="R43" s="512"/>
      <c r="S43" s="515"/>
      <c r="T43" s="521"/>
      <c r="V43" s="170"/>
      <c r="W43" s="190" t="s">
        <v>57</v>
      </c>
      <c r="X43" s="211"/>
      <c r="Y43" s="227" t="s">
        <v>4</v>
      </c>
      <c r="Z43" s="239" t="s">
        <v>41</v>
      </c>
      <c r="AA43" s="249">
        <f>R84</f>
        <v>0</v>
      </c>
      <c r="AB43" s="264" t="s">
        <v>49</v>
      </c>
    </row>
    <row r="44" spans="1:28" ht="18.600000000000001" customHeight="1">
      <c r="A44" s="528"/>
      <c r="B44" s="42" t="str">
        <f t="shared" si="0"/>
        <v/>
      </c>
      <c r="C44" s="600"/>
      <c r="D44" s="605"/>
      <c r="E44" s="605"/>
      <c r="F44" s="605"/>
      <c r="G44" s="605"/>
      <c r="H44" s="613"/>
      <c r="I44" s="494"/>
      <c r="J44" s="497"/>
      <c r="K44" s="500"/>
      <c r="L44" s="500"/>
      <c r="M44" s="500"/>
      <c r="N44" s="500"/>
      <c r="O44" s="503"/>
      <c r="P44" s="506"/>
      <c r="Q44" s="509"/>
      <c r="R44" s="512"/>
      <c r="S44" s="515"/>
      <c r="T44" s="521"/>
      <c r="V44" s="170"/>
      <c r="W44" s="191"/>
      <c r="X44" s="212"/>
      <c r="Y44" s="223" t="s">
        <v>36</v>
      </c>
      <c r="Z44" s="241" t="s">
        <v>67</v>
      </c>
      <c r="AA44" s="251">
        <f>S84</f>
        <v>0</v>
      </c>
      <c r="AB44" s="262"/>
    </row>
    <row r="45" spans="1:28" ht="18.600000000000001" customHeight="1">
      <c r="A45" s="528"/>
      <c r="B45" s="42" t="str">
        <f t="shared" si="0"/>
        <v/>
      </c>
      <c r="C45" s="600"/>
      <c r="D45" s="605"/>
      <c r="E45" s="605"/>
      <c r="F45" s="605"/>
      <c r="G45" s="605"/>
      <c r="H45" s="613"/>
      <c r="I45" s="494"/>
      <c r="J45" s="497"/>
      <c r="K45" s="500"/>
      <c r="L45" s="500"/>
      <c r="M45" s="500"/>
      <c r="N45" s="500"/>
      <c r="O45" s="503"/>
      <c r="P45" s="506"/>
      <c r="Q45" s="509"/>
      <c r="R45" s="512"/>
      <c r="S45" s="515"/>
      <c r="T45" s="521"/>
      <c r="V45" s="170"/>
      <c r="W45" s="192"/>
      <c r="X45" s="192"/>
      <c r="Y45" s="233"/>
      <c r="Z45" s="246"/>
    </row>
    <row r="46" spans="1:28" ht="18.600000000000001" customHeight="1">
      <c r="A46" s="528"/>
      <c r="B46" s="42" t="str">
        <f t="shared" si="0"/>
        <v/>
      </c>
      <c r="C46" s="600"/>
      <c r="D46" s="605"/>
      <c r="E46" s="605"/>
      <c r="F46" s="605"/>
      <c r="G46" s="605"/>
      <c r="H46" s="613"/>
      <c r="I46" s="494"/>
      <c r="J46" s="497"/>
      <c r="K46" s="500"/>
      <c r="L46" s="500"/>
      <c r="M46" s="500"/>
      <c r="N46" s="500"/>
      <c r="O46" s="503"/>
      <c r="P46" s="506"/>
      <c r="Q46" s="509"/>
      <c r="R46" s="512"/>
      <c r="S46" s="515"/>
      <c r="T46" s="521"/>
      <c r="V46" s="170"/>
      <c r="W46" s="193"/>
      <c r="X46" s="193"/>
      <c r="Y46" s="234" t="s">
        <v>53</v>
      </c>
      <c r="Z46" s="247" t="s">
        <v>81</v>
      </c>
      <c r="AA46" s="254">
        <f>T84</f>
        <v>0</v>
      </c>
      <c r="AB46" s="265" t="s">
        <v>58</v>
      </c>
    </row>
    <row r="47" spans="1:28" ht="18.600000000000001" customHeight="1">
      <c r="A47" s="528"/>
      <c r="B47" s="42" t="str">
        <f t="shared" si="0"/>
        <v/>
      </c>
      <c r="C47" s="600"/>
      <c r="D47" s="605"/>
      <c r="E47" s="605"/>
      <c r="F47" s="605"/>
      <c r="G47" s="605"/>
      <c r="H47" s="613"/>
      <c r="I47" s="494"/>
      <c r="J47" s="497"/>
      <c r="K47" s="500"/>
      <c r="L47" s="500"/>
      <c r="M47" s="500"/>
      <c r="N47" s="500"/>
      <c r="O47" s="503"/>
      <c r="P47" s="506"/>
      <c r="Q47" s="509"/>
      <c r="R47" s="512"/>
      <c r="S47" s="515"/>
      <c r="T47" s="521"/>
      <c r="W47" s="194" t="str">
        <f>A1&amp;"年"&amp;E1&amp;"月"</f>
        <v>2026年2月</v>
      </c>
      <c r="X47" s="194"/>
      <c r="Y47" s="194"/>
      <c r="Z47" s="246"/>
      <c r="AB47" s="266"/>
    </row>
    <row r="48" spans="1:28" ht="18.600000000000001" customHeight="1">
      <c r="A48" s="528"/>
      <c r="B48" s="42" t="str">
        <f t="shared" si="0"/>
        <v/>
      </c>
      <c r="C48" s="600"/>
      <c r="D48" s="605"/>
      <c r="E48" s="605"/>
      <c r="F48" s="605"/>
      <c r="G48" s="605"/>
      <c r="H48" s="613"/>
      <c r="I48" s="494"/>
      <c r="J48" s="497"/>
      <c r="K48" s="500"/>
      <c r="L48" s="500"/>
      <c r="M48" s="500"/>
      <c r="N48" s="500"/>
      <c r="O48" s="503"/>
      <c r="P48" s="506"/>
      <c r="Q48" s="509"/>
      <c r="R48" s="512"/>
      <c r="S48" s="515"/>
      <c r="T48" s="521"/>
      <c r="W48" s="195" t="s">
        <v>58</v>
      </c>
      <c r="X48" s="195" t="s">
        <v>193</v>
      </c>
      <c r="Y48" s="235"/>
      <c r="Z48" s="246"/>
      <c r="AB48" s="266"/>
    </row>
    <row r="49" spans="1:28" ht="18.600000000000001" customHeight="1">
      <c r="A49" s="528"/>
      <c r="B49" s="42" t="str">
        <f t="shared" si="0"/>
        <v/>
      </c>
      <c r="C49" s="600"/>
      <c r="D49" s="605"/>
      <c r="E49" s="605"/>
      <c r="F49" s="605"/>
      <c r="G49" s="605"/>
      <c r="H49" s="613"/>
      <c r="I49" s="494"/>
      <c r="J49" s="497"/>
      <c r="K49" s="500"/>
      <c r="L49" s="500"/>
      <c r="M49" s="500"/>
      <c r="N49" s="500"/>
      <c r="O49" s="503"/>
      <c r="P49" s="506"/>
      <c r="Q49" s="509"/>
      <c r="R49" s="512"/>
      <c r="S49" s="515"/>
      <c r="T49" s="521"/>
      <c r="W49" s="195">
        <v>1</v>
      </c>
      <c r="X49" s="213">
        <f t="shared" ref="X49:X77" si="1">WEEKDAY($A$1&amp;"/"&amp;$E$1&amp;"/"&amp;W49)</f>
        <v>1</v>
      </c>
      <c r="Y49" s="236"/>
      <c r="Z49" s="246"/>
      <c r="AB49" s="266"/>
    </row>
    <row r="50" spans="1:28" ht="18.600000000000001" customHeight="1">
      <c r="A50" s="528"/>
      <c r="B50" s="42" t="str">
        <f t="shared" si="0"/>
        <v/>
      </c>
      <c r="C50" s="600"/>
      <c r="D50" s="605"/>
      <c r="E50" s="605"/>
      <c r="F50" s="605"/>
      <c r="G50" s="605"/>
      <c r="H50" s="613"/>
      <c r="I50" s="494"/>
      <c r="J50" s="497"/>
      <c r="K50" s="500"/>
      <c r="L50" s="500"/>
      <c r="M50" s="500"/>
      <c r="N50" s="500"/>
      <c r="O50" s="503"/>
      <c r="P50" s="506"/>
      <c r="Q50" s="509"/>
      <c r="R50" s="512"/>
      <c r="S50" s="515"/>
      <c r="T50" s="521"/>
      <c r="W50" s="195">
        <v>2</v>
      </c>
      <c r="X50" s="213">
        <f t="shared" si="1"/>
        <v>2</v>
      </c>
      <c r="Y50" s="235"/>
      <c r="Z50" s="246"/>
      <c r="AB50" s="266"/>
    </row>
    <row r="51" spans="1:28" ht="18.600000000000001" customHeight="1">
      <c r="A51" s="528"/>
      <c r="B51" s="42" t="str">
        <f t="shared" si="0"/>
        <v/>
      </c>
      <c r="C51" s="600"/>
      <c r="D51" s="605"/>
      <c r="E51" s="605"/>
      <c r="F51" s="605"/>
      <c r="G51" s="605"/>
      <c r="H51" s="613"/>
      <c r="I51" s="494"/>
      <c r="J51" s="497"/>
      <c r="K51" s="500"/>
      <c r="L51" s="500"/>
      <c r="M51" s="500"/>
      <c r="N51" s="500"/>
      <c r="O51" s="503"/>
      <c r="P51" s="506"/>
      <c r="Q51" s="509"/>
      <c r="R51" s="512"/>
      <c r="S51" s="515"/>
      <c r="T51" s="521"/>
      <c r="W51" s="195">
        <v>3</v>
      </c>
      <c r="X51" s="213">
        <f t="shared" si="1"/>
        <v>3</v>
      </c>
      <c r="Y51" s="235"/>
      <c r="Z51" s="246"/>
      <c r="AB51" s="266"/>
    </row>
    <row r="52" spans="1:28" ht="18.600000000000001" customHeight="1">
      <c r="A52" s="528"/>
      <c r="B52" s="42" t="str">
        <f t="shared" si="0"/>
        <v/>
      </c>
      <c r="C52" s="600"/>
      <c r="D52" s="605"/>
      <c r="E52" s="605"/>
      <c r="F52" s="605"/>
      <c r="G52" s="605"/>
      <c r="H52" s="613"/>
      <c r="I52" s="494"/>
      <c r="J52" s="497"/>
      <c r="K52" s="500"/>
      <c r="L52" s="500"/>
      <c r="M52" s="500"/>
      <c r="N52" s="500"/>
      <c r="O52" s="503"/>
      <c r="P52" s="506"/>
      <c r="Q52" s="509"/>
      <c r="R52" s="512"/>
      <c r="S52" s="515"/>
      <c r="T52" s="521"/>
      <c r="W52" s="195">
        <v>4</v>
      </c>
      <c r="X52" s="213">
        <f t="shared" si="1"/>
        <v>4</v>
      </c>
      <c r="Y52" s="235"/>
      <c r="Z52" s="246"/>
      <c r="AB52" s="266"/>
    </row>
    <row r="53" spans="1:28" ht="18.600000000000001" customHeight="1">
      <c r="A53" s="528"/>
      <c r="B53" s="42" t="str">
        <f t="shared" si="0"/>
        <v/>
      </c>
      <c r="C53" s="600"/>
      <c r="D53" s="605"/>
      <c r="E53" s="605"/>
      <c r="F53" s="605"/>
      <c r="G53" s="605"/>
      <c r="H53" s="613"/>
      <c r="I53" s="494"/>
      <c r="J53" s="497"/>
      <c r="K53" s="500"/>
      <c r="L53" s="500"/>
      <c r="M53" s="500"/>
      <c r="N53" s="500"/>
      <c r="O53" s="503"/>
      <c r="P53" s="506"/>
      <c r="Q53" s="509"/>
      <c r="R53" s="512"/>
      <c r="S53" s="515"/>
      <c r="T53" s="521"/>
      <c r="W53" s="195">
        <v>5</v>
      </c>
      <c r="X53" s="213">
        <f t="shared" si="1"/>
        <v>5</v>
      </c>
      <c r="Y53" s="235"/>
      <c r="Z53" s="246"/>
      <c r="AB53" s="266"/>
    </row>
    <row r="54" spans="1:28" ht="18.600000000000001" customHeight="1">
      <c r="A54" s="528"/>
      <c r="B54" s="42" t="str">
        <f t="shared" si="0"/>
        <v/>
      </c>
      <c r="C54" s="600"/>
      <c r="D54" s="605"/>
      <c r="E54" s="605"/>
      <c r="F54" s="605"/>
      <c r="G54" s="605"/>
      <c r="H54" s="613"/>
      <c r="I54" s="494"/>
      <c r="J54" s="497"/>
      <c r="K54" s="500"/>
      <c r="L54" s="500"/>
      <c r="M54" s="500"/>
      <c r="N54" s="500"/>
      <c r="O54" s="503"/>
      <c r="P54" s="506"/>
      <c r="Q54" s="509"/>
      <c r="R54" s="512"/>
      <c r="S54" s="515"/>
      <c r="T54" s="521"/>
      <c r="W54" s="195">
        <v>6</v>
      </c>
      <c r="X54" s="213">
        <f t="shared" si="1"/>
        <v>6</v>
      </c>
      <c r="Y54" s="235"/>
      <c r="Z54" s="246"/>
      <c r="AB54" s="266"/>
    </row>
    <row r="55" spans="1:28" ht="18.600000000000001" customHeight="1">
      <c r="A55" s="528"/>
      <c r="B55" s="42" t="str">
        <f t="shared" si="0"/>
        <v/>
      </c>
      <c r="C55" s="600"/>
      <c r="D55" s="605"/>
      <c r="E55" s="605"/>
      <c r="F55" s="605"/>
      <c r="G55" s="605"/>
      <c r="H55" s="613"/>
      <c r="I55" s="494"/>
      <c r="J55" s="497"/>
      <c r="K55" s="500"/>
      <c r="L55" s="500"/>
      <c r="M55" s="500"/>
      <c r="N55" s="500"/>
      <c r="O55" s="503"/>
      <c r="P55" s="506"/>
      <c r="Q55" s="509"/>
      <c r="R55" s="512"/>
      <c r="S55" s="515"/>
      <c r="T55" s="521"/>
      <c r="W55" s="195">
        <v>7</v>
      </c>
      <c r="X55" s="213">
        <f t="shared" si="1"/>
        <v>7</v>
      </c>
      <c r="Y55" s="235"/>
      <c r="Z55" s="246"/>
      <c r="AB55" s="266"/>
    </row>
    <row r="56" spans="1:28" ht="18.600000000000001" customHeight="1">
      <c r="A56" s="528"/>
      <c r="B56" s="42" t="str">
        <f t="shared" si="0"/>
        <v/>
      </c>
      <c r="C56" s="600"/>
      <c r="D56" s="605"/>
      <c r="E56" s="605"/>
      <c r="F56" s="605"/>
      <c r="G56" s="605"/>
      <c r="H56" s="613"/>
      <c r="I56" s="494"/>
      <c r="J56" s="497"/>
      <c r="K56" s="500"/>
      <c r="L56" s="500"/>
      <c r="M56" s="500"/>
      <c r="N56" s="500"/>
      <c r="O56" s="503"/>
      <c r="P56" s="506"/>
      <c r="Q56" s="509"/>
      <c r="R56" s="512"/>
      <c r="S56" s="515"/>
      <c r="T56" s="521"/>
      <c r="W56" s="195">
        <v>8</v>
      </c>
      <c r="X56" s="213">
        <f t="shared" si="1"/>
        <v>1</v>
      </c>
      <c r="Y56" s="235"/>
      <c r="Z56" s="246"/>
      <c r="AB56" s="266"/>
    </row>
    <row r="57" spans="1:28" ht="18.600000000000001" customHeight="1">
      <c r="A57" s="528"/>
      <c r="B57" s="42" t="str">
        <f t="shared" si="0"/>
        <v/>
      </c>
      <c r="C57" s="600"/>
      <c r="D57" s="605"/>
      <c r="E57" s="605"/>
      <c r="F57" s="605"/>
      <c r="G57" s="605"/>
      <c r="H57" s="613"/>
      <c r="I57" s="494"/>
      <c r="J57" s="497"/>
      <c r="K57" s="500"/>
      <c r="L57" s="500"/>
      <c r="M57" s="500"/>
      <c r="N57" s="500"/>
      <c r="O57" s="503"/>
      <c r="P57" s="506"/>
      <c r="Q57" s="509"/>
      <c r="R57" s="512"/>
      <c r="S57" s="515"/>
      <c r="T57" s="521"/>
      <c r="W57" s="195">
        <v>9</v>
      </c>
      <c r="X57" s="213">
        <f t="shared" si="1"/>
        <v>2</v>
      </c>
      <c r="Y57" s="235"/>
      <c r="Z57" s="246"/>
      <c r="AB57" s="266"/>
    </row>
    <row r="58" spans="1:28" ht="18.600000000000001" customHeight="1">
      <c r="A58" s="528"/>
      <c r="B58" s="42" t="str">
        <f t="shared" si="0"/>
        <v/>
      </c>
      <c r="C58" s="600"/>
      <c r="D58" s="605"/>
      <c r="E58" s="605"/>
      <c r="F58" s="605"/>
      <c r="G58" s="605"/>
      <c r="H58" s="613"/>
      <c r="I58" s="494"/>
      <c r="J58" s="497"/>
      <c r="K58" s="500"/>
      <c r="L58" s="500"/>
      <c r="M58" s="500"/>
      <c r="N58" s="500"/>
      <c r="O58" s="503"/>
      <c r="P58" s="506"/>
      <c r="Q58" s="509"/>
      <c r="R58" s="512"/>
      <c r="S58" s="515"/>
      <c r="T58" s="521"/>
      <c r="W58" s="195">
        <v>10</v>
      </c>
      <c r="X58" s="213">
        <f t="shared" si="1"/>
        <v>3</v>
      </c>
      <c r="Y58" s="235"/>
      <c r="Z58" s="246"/>
      <c r="AB58" s="266"/>
    </row>
    <row r="59" spans="1:28" ht="18.600000000000001" customHeight="1">
      <c r="A59" s="528"/>
      <c r="B59" s="42" t="str">
        <f t="shared" si="0"/>
        <v/>
      </c>
      <c r="C59" s="600"/>
      <c r="D59" s="605"/>
      <c r="E59" s="605"/>
      <c r="F59" s="605"/>
      <c r="G59" s="605"/>
      <c r="H59" s="613"/>
      <c r="I59" s="494"/>
      <c r="J59" s="497"/>
      <c r="K59" s="500"/>
      <c r="L59" s="500"/>
      <c r="M59" s="500"/>
      <c r="N59" s="500"/>
      <c r="O59" s="503"/>
      <c r="P59" s="506"/>
      <c r="Q59" s="509"/>
      <c r="R59" s="512"/>
      <c r="S59" s="515"/>
      <c r="T59" s="521"/>
      <c r="W59" s="195">
        <v>11</v>
      </c>
      <c r="X59" s="213">
        <f t="shared" si="1"/>
        <v>4</v>
      </c>
      <c r="Y59" s="235"/>
      <c r="Z59" s="246"/>
      <c r="AB59" s="266"/>
    </row>
    <row r="60" spans="1:28" ht="18.600000000000001" customHeight="1">
      <c r="A60" s="528"/>
      <c r="B60" s="42" t="str">
        <f t="shared" si="0"/>
        <v/>
      </c>
      <c r="C60" s="600"/>
      <c r="D60" s="605"/>
      <c r="E60" s="605"/>
      <c r="F60" s="605"/>
      <c r="G60" s="605"/>
      <c r="H60" s="613"/>
      <c r="I60" s="494"/>
      <c r="J60" s="497"/>
      <c r="K60" s="500"/>
      <c r="L60" s="500"/>
      <c r="M60" s="500"/>
      <c r="N60" s="500"/>
      <c r="O60" s="503"/>
      <c r="P60" s="506"/>
      <c r="Q60" s="509"/>
      <c r="R60" s="512"/>
      <c r="S60" s="515"/>
      <c r="T60" s="521"/>
      <c r="W60" s="195">
        <v>12</v>
      </c>
      <c r="X60" s="213">
        <f t="shared" si="1"/>
        <v>5</v>
      </c>
      <c r="Y60" s="235"/>
      <c r="Z60" s="246"/>
      <c r="AB60" s="266"/>
    </row>
    <row r="61" spans="1:28" ht="18.600000000000001" customHeight="1">
      <c r="A61" s="528"/>
      <c r="B61" s="42" t="str">
        <f t="shared" si="0"/>
        <v/>
      </c>
      <c r="C61" s="600"/>
      <c r="D61" s="605"/>
      <c r="E61" s="605"/>
      <c r="F61" s="605"/>
      <c r="G61" s="605"/>
      <c r="H61" s="613"/>
      <c r="I61" s="494"/>
      <c r="J61" s="497"/>
      <c r="K61" s="500"/>
      <c r="L61" s="500"/>
      <c r="M61" s="500"/>
      <c r="N61" s="500"/>
      <c r="O61" s="503"/>
      <c r="P61" s="506"/>
      <c r="Q61" s="509"/>
      <c r="R61" s="512"/>
      <c r="S61" s="515"/>
      <c r="T61" s="521"/>
      <c r="W61" s="195">
        <v>13</v>
      </c>
      <c r="X61" s="213">
        <f t="shared" si="1"/>
        <v>6</v>
      </c>
      <c r="Y61" s="235"/>
      <c r="Z61" s="246"/>
      <c r="AB61" s="266"/>
    </row>
    <row r="62" spans="1:28" ht="18.600000000000001" customHeight="1">
      <c r="A62" s="528"/>
      <c r="B62" s="42" t="str">
        <f t="shared" si="0"/>
        <v/>
      </c>
      <c r="C62" s="600"/>
      <c r="D62" s="605"/>
      <c r="E62" s="605"/>
      <c r="F62" s="605"/>
      <c r="G62" s="605"/>
      <c r="H62" s="613"/>
      <c r="I62" s="494"/>
      <c r="J62" s="497"/>
      <c r="K62" s="500"/>
      <c r="L62" s="500"/>
      <c r="M62" s="500"/>
      <c r="N62" s="500"/>
      <c r="O62" s="503"/>
      <c r="P62" s="506"/>
      <c r="Q62" s="509"/>
      <c r="R62" s="512"/>
      <c r="S62" s="515"/>
      <c r="T62" s="521"/>
      <c r="W62" s="195">
        <v>14</v>
      </c>
      <c r="X62" s="213">
        <f t="shared" si="1"/>
        <v>7</v>
      </c>
      <c r="Y62" s="235"/>
      <c r="Z62" s="246"/>
      <c r="AB62" s="266"/>
    </row>
    <row r="63" spans="1:28" ht="18.600000000000001" customHeight="1">
      <c r="A63" s="528"/>
      <c r="B63" s="42" t="str">
        <f t="shared" si="0"/>
        <v/>
      </c>
      <c r="C63" s="600"/>
      <c r="D63" s="606"/>
      <c r="E63" s="606"/>
      <c r="F63" s="606"/>
      <c r="G63" s="606"/>
      <c r="H63" s="613"/>
      <c r="I63" s="494"/>
      <c r="J63" s="497"/>
      <c r="K63" s="500"/>
      <c r="L63" s="500"/>
      <c r="M63" s="500"/>
      <c r="N63" s="500"/>
      <c r="O63" s="503"/>
      <c r="P63" s="506"/>
      <c r="Q63" s="509"/>
      <c r="R63" s="512"/>
      <c r="S63" s="515"/>
      <c r="T63" s="521"/>
      <c r="W63" s="195">
        <v>15</v>
      </c>
      <c r="X63" s="213">
        <f t="shared" si="1"/>
        <v>1</v>
      </c>
      <c r="Y63" s="235"/>
      <c r="Z63" s="246"/>
      <c r="AB63" s="266"/>
    </row>
    <row r="64" spans="1:28" ht="18.600000000000001" customHeight="1">
      <c r="A64" s="528"/>
      <c r="B64" s="42" t="str">
        <f t="shared" si="0"/>
        <v/>
      </c>
      <c r="C64" s="600"/>
      <c r="D64" s="606"/>
      <c r="E64" s="606"/>
      <c r="F64" s="606"/>
      <c r="G64" s="606"/>
      <c r="H64" s="613"/>
      <c r="I64" s="494"/>
      <c r="J64" s="497"/>
      <c r="K64" s="500"/>
      <c r="L64" s="500"/>
      <c r="M64" s="500"/>
      <c r="N64" s="500"/>
      <c r="O64" s="503"/>
      <c r="P64" s="506"/>
      <c r="Q64" s="509"/>
      <c r="R64" s="512"/>
      <c r="S64" s="515"/>
      <c r="T64" s="521"/>
      <c r="W64" s="195">
        <v>16</v>
      </c>
      <c r="X64" s="213">
        <f t="shared" si="1"/>
        <v>2</v>
      </c>
      <c r="Y64" s="235"/>
      <c r="Z64" s="246"/>
      <c r="AB64" s="266"/>
    </row>
    <row r="65" spans="1:28" ht="18.600000000000001" customHeight="1">
      <c r="A65" s="528"/>
      <c r="B65" s="42" t="str">
        <f t="shared" si="0"/>
        <v/>
      </c>
      <c r="C65" s="600"/>
      <c r="D65" s="606"/>
      <c r="E65" s="606"/>
      <c r="F65" s="606"/>
      <c r="G65" s="606"/>
      <c r="H65" s="613"/>
      <c r="I65" s="494"/>
      <c r="J65" s="497"/>
      <c r="K65" s="500"/>
      <c r="L65" s="500"/>
      <c r="M65" s="500"/>
      <c r="N65" s="500"/>
      <c r="O65" s="503"/>
      <c r="P65" s="506"/>
      <c r="Q65" s="509"/>
      <c r="R65" s="512"/>
      <c r="S65" s="515"/>
      <c r="T65" s="521"/>
      <c r="W65" s="195">
        <v>17</v>
      </c>
      <c r="X65" s="213">
        <f t="shared" si="1"/>
        <v>3</v>
      </c>
      <c r="Y65" s="235"/>
      <c r="Z65" s="246"/>
      <c r="AB65" s="266"/>
    </row>
    <row r="66" spans="1:28" ht="18.600000000000001" customHeight="1">
      <c r="A66" s="528"/>
      <c r="B66" s="42" t="str">
        <f t="shared" si="0"/>
        <v/>
      </c>
      <c r="C66" s="600"/>
      <c r="D66" s="606"/>
      <c r="E66" s="606"/>
      <c r="F66" s="606"/>
      <c r="G66" s="606"/>
      <c r="H66" s="613"/>
      <c r="I66" s="494"/>
      <c r="J66" s="497"/>
      <c r="K66" s="500"/>
      <c r="L66" s="500"/>
      <c r="M66" s="500"/>
      <c r="N66" s="500"/>
      <c r="O66" s="503"/>
      <c r="P66" s="506"/>
      <c r="Q66" s="509"/>
      <c r="R66" s="512"/>
      <c r="S66" s="515"/>
      <c r="T66" s="521"/>
      <c r="W66" s="195">
        <v>18</v>
      </c>
      <c r="X66" s="213">
        <f t="shared" si="1"/>
        <v>4</v>
      </c>
      <c r="Y66" s="235"/>
      <c r="Z66" s="246"/>
      <c r="AB66" s="266"/>
    </row>
    <row r="67" spans="1:28" ht="18.600000000000001" customHeight="1">
      <c r="A67" s="528"/>
      <c r="B67" s="42" t="str">
        <f t="shared" si="0"/>
        <v/>
      </c>
      <c r="C67" s="600"/>
      <c r="D67" s="606"/>
      <c r="E67" s="606"/>
      <c r="F67" s="606"/>
      <c r="G67" s="606"/>
      <c r="H67" s="613"/>
      <c r="I67" s="494"/>
      <c r="J67" s="497"/>
      <c r="K67" s="500"/>
      <c r="L67" s="500"/>
      <c r="M67" s="500"/>
      <c r="N67" s="500"/>
      <c r="O67" s="503"/>
      <c r="P67" s="506"/>
      <c r="Q67" s="509"/>
      <c r="R67" s="512"/>
      <c r="S67" s="515"/>
      <c r="T67" s="521"/>
      <c r="W67" s="195">
        <v>19</v>
      </c>
      <c r="X67" s="213">
        <f t="shared" si="1"/>
        <v>5</v>
      </c>
      <c r="Y67" s="235"/>
      <c r="Z67" s="246"/>
      <c r="AB67" s="266"/>
    </row>
    <row r="68" spans="1:28" ht="18.600000000000001" customHeight="1">
      <c r="A68" s="528"/>
      <c r="B68" s="42" t="str">
        <f t="shared" si="0"/>
        <v/>
      </c>
      <c r="C68" s="600"/>
      <c r="D68" s="606"/>
      <c r="E68" s="606"/>
      <c r="F68" s="606"/>
      <c r="G68" s="606"/>
      <c r="H68" s="613"/>
      <c r="I68" s="494"/>
      <c r="J68" s="497"/>
      <c r="K68" s="500"/>
      <c r="L68" s="500"/>
      <c r="M68" s="500"/>
      <c r="N68" s="500"/>
      <c r="O68" s="503"/>
      <c r="P68" s="506"/>
      <c r="Q68" s="509"/>
      <c r="R68" s="512"/>
      <c r="S68" s="515"/>
      <c r="T68" s="521"/>
      <c r="W68" s="195">
        <v>20</v>
      </c>
      <c r="X68" s="213">
        <f t="shared" si="1"/>
        <v>6</v>
      </c>
      <c r="Y68" s="235"/>
      <c r="Z68" s="246"/>
      <c r="AB68" s="266"/>
    </row>
    <row r="69" spans="1:28" ht="18.600000000000001" customHeight="1">
      <c r="A69" s="528"/>
      <c r="B69" s="42" t="str">
        <f t="shared" si="0"/>
        <v/>
      </c>
      <c r="C69" s="600"/>
      <c r="D69" s="606"/>
      <c r="E69" s="606"/>
      <c r="F69" s="606"/>
      <c r="G69" s="606"/>
      <c r="H69" s="613"/>
      <c r="I69" s="494"/>
      <c r="J69" s="497"/>
      <c r="K69" s="500"/>
      <c r="L69" s="500"/>
      <c r="M69" s="500"/>
      <c r="N69" s="500"/>
      <c r="O69" s="503"/>
      <c r="P69" s="506"/>
      <c r="Q69" s="509"/>
      <c r="R69" s="512"/>
      <c r="S69" s="515"/>
      <c r="T69" s="521"/>
      <c r="W69" s="195">
        <v>21</v>
      </c>
      <c r="X69" s="213">
        <f t="shared" si="1"/>
        <v>7</v>
      </c>
      <c r="Y69" s="235"/>
      <c r="Z69" s="246"/>
      <c r="AB69" s="266"/>
    </row>
    <row r="70" spans="1:28" ht="18.600000000000001" customHeight="1">
      <c r="A70" s="528"/>
      <c r="B70" s="42" t="str">
        <f t="shared" si="0"/>
        <v/>
      </c>
      <c r="C70" s="600"/>
      <c r="D70" s="606"/>
      <c r="E70" s="606"/>
      <c r="F70" s="606"/>
      <c r="G70" s="606"/>
      <c r="H70" s="613"/>
      <c r="I70" s="494"/>
      <c r="J70" s="497"/>
      <c r="K70" s="500"/>
      <c r="L70" s="500"/>
      <c r="M70" s="500"/>
      <c r="N70" s="500"/>
      <c r="O70" s="503"/>
      <c r="P70" s="506"/>
      <c r="Q70" s="509"/>
      <c r="R70" s="512"/>
      <c r="S70" s="515"/>
      <c r="T70" s="521"/>
      <c r="W70" s="195">
        <v>22</v>
      </c>
      <c r="X70" s="213">
        <f t="shared" si="1"/>
        <v>1</v>
      </c>
      <c r="Y70" s="235"/>
      <c r="Z70" s="246"/>
      <c r="AB70" s="266"/>
    </row>
    <row r="71" spans="1:28" ht="18.600000000000001" customHeight="1">
      <c r="A71" s="528"/>
      <c r="B71" s="42" t="str">
        <f t="shared" si="0"/>
        <v/>
      </c>
      <c r="C71" s="600"/>
      <c r="D71" s="605"/>
      <c r="E71" s="605"/>
      <c r="F71" s="605"/>
      <c r="G71" s="605"/>
      <c r="H71" s="613"/>
      <c r="I71" s="494"/>
      <c r="J71" s="497"/>
      <c r="K71" s="500"/>
      <c r="L71" s="500"/>
      <c r="M71" s="500"/>
      <c r="N71" s="500"/>
      <c r="O71" s="503"/>
      <c r="P71" s="506"/>
      <c r="Q71" s="509"/>
      <c r="R71" s="512"/>
      <c r="S71" s="515"/>
      <c r="T71" s="521"/>
      <c r="W71" s="195">
        <v>23</v>
      </c>
      <c r="X71" s="213">
        <f t="shared" si="1"/>
        <v>2</v>
      </c>
      <c r="Y71" s="235"/>
      <c r="Z71" s="246"/>
      <c r="AB71" s="266"/>
    </row>
    <row r="72" spans="1:28" ht="18.600000000000001" customHeight="1">
      <c r="A72" s="528"/>
      <c r="B72" s="42" t="str">
        <f t="shared" si="0"/>
        <v/>
      </c>
      <c r="C72" s="600"/>
      <c r="D72" s="605"/>
      <c r="E72" s="605"/>
      <c r="F72" s="605"/>
      <c r="G72" s="605"/>
      <c r="H72" s="613"/>
      <c r="I72" s="494"/>
      <c r="J72" s="497"/>
      <c r="K72" s="500"/>
      <c r="L72" s="500"/>
      <c r="M72" s="500"/>
      <c r="N72" s="500"/>
      <c r="O72" s="503"/>
      <c r="P72" s="506"/>
      <c r="Q72" s="509"/>
      <c r="R72" s="512"/>
      <c r="S72" s="515"/>
      <c r="T72" s="521"/>
      <c r="W72" s="195">
        <v>24</v>
      </c>
      <c r="X72" s="213">
        <f t="shared" si="1"/>
        <v>3</v>
      </c>
      <c r="Y72" s="235"/>
      <c r="Z72" s="246"/>
      <c r="AB72" s="266"/>
    </row>
    <row r="73" spans="1:28" ht="18.600000000000001" customHeight="1">
      <c r="A73" s="528"/>
      <c r="B73" s="42" t="str">
        <f t="shared" ref="B73:B83" si="2">IF(A73&lt;&gt;"",WEEKDAY($A$1&amp;"/"&amp;$E$1&amp;"/"&amp;A73),"")</f>
        <v/>
      </c>
      <c r="C73" s="600"/>
      <c r="D73" s="605"/>
      <c r="E73" s="605"/>
      <c r="F73" s="605"/>
      <c r="G73" s="605"/>
      <c r="H73" s="613"/>
      <c r="I73" s="494"/>
      <c r="J73" s="497"/>
      <c r="K73" s="500"/>
      <c r="L73" s="500"/>
      <c r="M73" s="500"/>
      <c r="N73" s="500"/>
      <c r="O73" s="503"/>
      <c r="P73" s="506"/>
      <c r="Q73" s="509"/>
      <c r="R73" s="512"/>
      <c r="S73" s="515"/>
      <c r="T73" s="521"/>
      <c r="W73" s="195">
        <v>25</v>
      </c>
      <c r="X73" s="213">
        <f t="shared" si="1"/>
        <v>4</v>
      </c>
      <c r="Y73" s="235"/>
      <c r="Z73" s="246"/>
      <c r="AB73" s="266"/>
    </row>
    <row r="74" spans="1:28" ht="18.600000000000001" customHeight="1">
      <c r="A74" s="528"/>
      <c r="B74" s="42" t="str">
        <f t="shared" si="2"/>
        <v/>
      </c>
      <c r="C74" s="600"/>
      <c r="D74" s="605"/>
      <c r="E74" s="605"/>
      <c r="F74" s="605"/>
      <c r="G74" s="605"/>
      <c r="H74" s="613"/>
      <c r="I74" s="494"/>
      <c r="J74" s="497"/>
      <c r="K74" s="500"/>
      <c r="L74" s="500"/>
      <c r="M74" s="500"/>
      <c r="N74" s="500"/>
      <c r="O74" s="503"/>
      <c r="P74" s="506"/>
      <c r="Q74" s="509"/>
      <c r="R74" s="512"/>
      <c r="S74" s="515"/>
      <c r="T74" s="521"/>
      <c r="W74" s="195">
        <v>26</v>
      </c>
      <c r="X74" s="213">
        <f t="shared" si="1"/>
        <v>5</v>
      </c>
      <c r="Y74" s="235"/>
      <c r="Z74" s="246"/>
      <c r="AB74" s="266"/>
    </row>
    <row r="75" spans="1:28" ht="18.600000000000001" customHeight="1">
      <c r="A75" s="528"/>
      <c r="B75" s="42" t="str">
        <f t="shared" si="2"/>
        <v/>
      </c>
      <c r="C75" s="600"/>
      <c r="D75" s="605"/>
      <c r="E75" s="605"/>
      <c r="F75" s="605"/>
      <c r="G75" s="605"/>
      <c r="H75" s="613"/>
      <c r="I75" s="494"/>
      <c r="J75" s="497"/>
      <c r="K75" s="500"/>
      <c r="L75" s="500"/>
      <c r="M75" s="500"/>
      <c r="N75" s="500"/>
      <c r="O75" s="503"/>
      <c r="P75" s="506"/>
      <c r="Q75" s="509"/>
      <c r="R75" s="512"/>
      <c r="S75" s="515"/>
      <c r="T75" s="521"/>
      <c r="W75" s="195">
        <v>27</v>
      </c>
      <c r="X75" s="213">
        <f t="shared" si="1"/>
        <v>6</v>
      </c>
      <c r="Y75" s="235"/>
      <c r="Z75" s="246"/>
      <c r="AB75" s="266"/>
    </row>
    <row r="76" spans="1:28" ht="18.600000000000001" customHeight="1">
      <c r="A76" s="528"/>
      <c r="B76" s="42" t="str">
        <f t="shared" si="2"/>
        <v/>
      </c>
      <c r="C76" s="600"/>
      <c r="D76" s="605"/>
      <c r="E76" s="605"/>
      <c r="F76" s="605"/>
      <c r="G76" s="605"/>
      <c r="H76" s="613"/>
      <c r="I76" s="494"/>
      <c r="J76" s="497"/>
      <c r="K76" s="500"/>
      <c r="L76" s="500"/>
      <c r="M76" s="500"/>
      <c r="N76" s="500"/>
      <c r="O76" s="503"/>
      <c r="P76" s="506"/>
      <c r="Q76" s="509"/>
      <c r="R76" s="512"/>
      <c r="S76" s="515"/>
      <c r="T76" s="521"/>
      <c r="W76" s="195">
        <v>28</v>
      </c>
      <c r="X76" s="213">
        <f t="shared" si="1"/>
        <v>7</v>
      </c>
      <c r="Y76" s="235"/>
      <c r="Z76" s="246"/>
      <c r="AB76" s="266"/>
    </row>
    <row r="77" spans="1:28" ht="18.600000000000001" customHeight="1">
      <c r="A77" s="528"/>
      <c r="B77" s="42" t="str">
        <f t="shared" si="2"/>
        <v/>
      </c>
      <c r="C77" s="600"/>
      <c r="D77" s="605"/>
      <c r="E77" s="605"/>
      <c r="F77" s="605"/>
      <c r="G77" s="605"/>
      <c r="H77" s="613"/>
      <c r="I77" s="494"/>
      <c r="J77" s="497"/>
      <c r="K77" s="500"/>
      <c r="L77" s="500"/>
      <c r="M77" s="500"/>
      <c r="N77" s="500"/>
      <c r="O77" s="503"/>
      <c r="P77" s="506"/>
      <c r="Q77" s="509"/>
      <c r="R77" s="512"/>
      <c r="S77" s="515"/>
      <c r="T77" s="521"/>
      <c r="W77" s="195">
        <v>29</v>
      </c>
      <c r="X77" s="213" t="e">
        <f t="shared" si="1"/>
        <v>#VALUE!</v>
      </c>
      <c r="Y77" s="235"/>
      <c r="Z77" s="246"/>
      <c r="AB77" s="266"/>
    </row>
    <row r="78" spans="1:28" ht="18.600000000000001" customHeight="1">
      <c r="A78" s="528"/>
      <c r="B78" s="42" t="str">
        <f t="shared" si="2"/>
        <v/>
      </c>
      <c r="C78" s="600"/>
      <c r="D78" s="605"/>
      <c r="E78" s="605"/>
      <c r="F78" s="605"/>
      <c r="G78" s="605"/>
      <c r="H78" s="613"/>
      <c r="I78" s="494"/>
      <c r="J78" s="497"/>
      <c r="K78" s="500"/>
      <c r="L78" s="500"/>
      <c r="M78" s="500"/>
      <c r="N78" s="500"/>
      <c r="O78" s="503"/>
      <c r="P78" s="506"/>
      <c r="Q78" s="509"/>
      <c r="R78" s="512"/>
      <c r="S78" s="515"/>
      <c r="T78" s="521"/>
      <c r="W78" s="538"/>
      <c r="X78" s="539"/>
      <c r="Y78" s="235"/>
      <c r="Z78" s="246"/>
      <c r="AB78" s="266"/>
    </row>
    <row r="79" spans="1:28" ht="18.600000000000001" customHeight="1">
      <c r="A79" s="528"/>
      <c r="B79" s="42" t="str">
        <f t="shared" si="2"/>
        <v/>
      </c>
      <c r="C79" s="600"/>
      <c r="D79" s="605"/>
      <c r="E79" s="605"/>
      <c r="F79" s="605"/>
      <c r="G79" s="605"/>
      <c r="H79" s="613"/>
      <c r="I79" s="494"/>
      <c r="J79" s="497"/>
      <c r="K79" s="500"/>
      <c r="L79" s="500"/>
      <c r="M79" s="500"/>
      <c r="N79" s="500"/>
      <c r="O79" s="503"/>
      <c r="P79" s="506"/>
      <c r="Q79" s="509"/>
      <c r="R79" s="512"/>
      <c r="S79" s="515"/>
      <c r="T79" s="521"/>
      <c r="W79" s="193"/>
      <c r="X79" s="214"/>
      <c r="Y79" s="235"/>
      <c r="Z79" s="246"/>
      <c r="AB79" s="266"/>
    </row>
    <row r="80" spans="1:28" ht="18.600000000000001" customHeight="1">
      <c r="A80" s="528"/>
      <c r="B80" s="42" t="str">
        <f t="shared" si="2"/>
        <v/>
      </c>
      <c r="C80" s="600"/>
      <c r="D80" s="605"/>
      <c r="E80" s="605"/>
      <c r="F80" s="605"/>
      <c r="G80" s="605"/>
      <c r="H80" s="613"/>
      <c r="I80" s="494"/>
      <c r="J80" s="497"/>
      <c r="K80" s="500"/>
      <c r="L80" s="500"/>
      <c r="M80" s="500"/>
      <c r="N80" s="500"/>
      <c r="O80" s="503"/>
      <c r="P80" s="506"/>
      <c r="Q80" s="509"/>
      <c r="R80" s="512"/>
      <c r="S80" s="515"/>
      <c r="T80" s="521"/>
      <c r="W80" s="193"/>
      <c r="X80" s="193"/>
      <c r="Y80" s="235"/>
      <c r="Z80" s="246"/>
      <c r="AB80" s="266"/>
    </row>
    <row r="81" spans="1:28" ht="18.600000000000001" customHeight="1">
      <c r="A81" s="528"/>
      <c r="B81" s="42" t="str">
        <f t="shared" si="2"/>
        <v/>
      </c>
      <c r="C81" s="600"/>
      <c r="D81" s="605"/>
      <c r="E81" s="605"/>
      <c r="F81" s="605"/>
      <c r="G81" s="605"/>
      <c r="H81" s="613"/>
      <c r="I81" s="494"/>
      <c r="J81" s="497"/>
      <c r="K81" s="500"/>
      <c r="L81" s="500"/>
      <c r="M81" s="500"/>
      <c r="N81" s="500"/>
      <c r="O81" s="503"/>
      <c r="P81" s="506"/>
      <c r="Q81" s="509"/>
      <c r="R81" s="512"/>
      <c r="S81" s="515"/>
      <c r="T81" s="521"/>
      <c r="W81" s="193"/>
      <c r="X81" s="193"/>
      <c r="Y81" s="235"/>
      <c r="Z81" s="246"/>
      <c r="AB81" s="266"/>
    </row>
    <row r="82" spans="1:28" ht="18.600000000000001" customHeight="1">
      <c r="A82" s="528"/>
      <c r="B82" s="42" t="str">
        <f t="shared" si="2"/>
        <v/>
      </c>
      <c r="C82" s="600"/>
      <c r="D82" s="606"/>
      <c r="E82" s="606"/>
      <c r="F82" s="606"/>
      <c r="G82" s="606"/>
      <c r="H82" s="613"/>
      <c r="I82" s="494"/>
      <c r="J82" s="497"/>
      <c r="K82" s="500"/>
      <c r="L82" s="500"/>
      <c r="M82" s="500"/>
      <c r="N82" s="500"/>
      <c r="O82" s="503"/>
      <c r="P82" s="506"/>
      <c r="Q82" s="509"/>
      <c r="R82" s="512"/>
      <c r="S82" s="515"/>
      <c r="T82" s="521"/>
      <c r="W82" s="193"/>
      <c r="X82" s="193"/>
      <c r="Y82" s="235"/>
      <c r="Z82" s="246"/>
      <c r="AB82" s="266"/>
    </row>
    <row r="83" spans="1:28" ht="18.600000000000001" customHeight="1">
      <c r="A83" s="529"/>
      <c r="B83" s="43" t="str">
        <f t="shared" si="2"/>
        <v/>
      </c>
      <c r="C83" s="601"/>
      <c r="D83" s="607"/>
      <c r="E83" s="607"/>
      <c r="F83" s="607"/>
      <c r="G83" s="607"/>
      <c r="H83" s="616"/>
      <c r="I83" s="618"/>
      <c r="J83" s="499"/>
      <c r="K83" s="502"/>
      <c r="L83" s="502"/>
      <c r="M83" s="502"/>
      <c r="N83" s="502"/>
      <c r="O83" s="504"/>
      <c r="P83" s="507"/>
      <c r="Q83" s="510"/>
      <c r="R83" s="513"/>
      <c r="S83" s="516"/>
      <c r="T83" s="522"/>
      <c r="W83" s="193"/>
      <c r="X83" s="193"/>
      <c r="Y83" s="235"/>
      <c r="Z83" s="246"/>
      <c r="AB83" s="266"/>
    </row>
    <row r="84" spans="1:28" ht="18.600000000000001" customHeight="1">
      <c r="A84" s="34" t="s">
        <v>105</v>
      </c>
      <c r="B84" s="44"/>
      <c r="C84" s="44"/>
      <c r="D84" s="44"/>
      <c r="E84" s="44"/>
      <c r="F84" s="44"/>
      <c r="G84" s="70"/>
      <c r="H84" s="83">
        <f>COUNTA(H9:H83)</f>
        <v>0</v>
      </c>
      <c r="I84" s="95">
        <f>COUNTA(I9:I83)</f>
        <v>0</v>
      </c>
      <c r="J84" s="104">
        <f t="shared" ref="J84:S84" si="3">SUM(J9:J83)</f>
        <v>0</v>
      </c>
      <c r="K84" s="83">
        <f t="shared" si="3"/>
        <v>0</v>
      </c>
      <c r="L84" s="83">
        <f t="shared" si="3"/>
        <v>0</v>
      </c>
      <c r="M84" s="83">
        <f t="shared" si="3"/>
        <v>0</v>
      </c>
      <c r="N84" s="83">
        <f t="shared" si="3"/>
        <v>0</v>
      </c>
      <c r="O84" s="83">
        <f t="shared" si="3"/>
        <v>0</v>
      </c>
      <c r="P84" s="83">
        <f t="shared" si="3"/>
        <v>0</v>
      </c>
      <c r="Q84" s="83">
        <f t="shared" si="3"/>
        <v>0</v>
      </c>
      <c r="R84" s="83">
        <f t="shared" si="3"/>
        <v>0</v>
      </c>
      <c r="S84" s="83">
        <f t="shared" si="3"/>
        <v>0</v>
      </c>
      <c r="T84" s="104">
        <f>COUNTA(T9:T83)</f>
        <v>0</v>
      </c>
      <c r="W84" s="193"/>
      <c r="X84" s="193"/>
      <c r="Y84" s="235"/>
      <c r="Z84" s="246"/>
      <c r="AB84" s="266"/>
    </row>
    <row r="85" spans="1:28" ht="18.600000000000001" customHeight="1">
      <c r="A85" s="3"/>
      <c r="B85" s="45"/>
      <c r="C85" s="56"/>
      <c r="D85" s="45"/>
      <c r="E85" s="56"/>
      <c r="F85" s="45"/>
      <c r="G85" s="71"/>
      <c r="H85" s="84" t="str">
        <f>IF(H84=I84,"","※↑「内容」↑「分野」の件数が一致するように入力してください。")</f>
        <v/>
      </c>
      <c r="T85" s="165" t="str">
        <f>IF(T84&gt;29,"↑","")</f>
        <v/>
      </c>
      <c r="W85" s="193"/>
      <c r="X85" s="193"/>
      <c r="Y85" s="235"/>
      <c r="Z85" s="246"/>
      <c r="AB85" s="266"/>
    </row>
    <row r="86" spans="1:28" ht="18.600000000000001" customHeight="1">
      <c r="A86" s="25" t="str">
        <f>IF(B119&lt;&gt;T84,"報告日数（A列）と活動日数（T列）が一致していません。活動日数（T列）は一日に一つだけ【〇】を入力してください。","")</f>
        <v/>
      </c>
      <c r="T86" s="165" t="str">
        <f>IF(T84&gt;29,"活動日数が今月の日数を越えないように訂正してください。","")</f>
        <v/>
      </c>
      <c r="W86" s="193"/>
      <c r="X86" s="193"/>
      <c r="Y86" s="235"/>
      <c r="Z86" s="246"/>
      <c r="AB86" s="266"/>
    </row>
    <row r="87" spans="1:28" ht="18.600000000000001" customHeight="1">
      <c r="W87" s="193"/>
      <c r="X87" s="193"/>
      <c r="Y87" s="235"/>
      <c r="Z87" s="246"/>
      <c r="AB87" s="266"/>
    </row>
    <row r="88" spans="1:28">
      <c r="A88" s="35">
        <f>COUNTIF($A$9:$A$83,1)</f>
        <v>0</v>
      </c>
      <c r="B88" s="35">
        <f t="shared" ref="B88:B118" si="4">COUNTIF(A88,"&gt;=1")</f>
        <v>0</v>
      </c>
    </row>
    <row r="89" spans="1:28">
      <c r="A89" s="35">
        <f>COUNTIF($A$9:$A$83,2)</f>
        <v>0</v>
      </c>
      <c r="B89" s="35">
        <f t="shared" si="4"/>
        <v>0</v>
      </c>
    </row>
    <row r="90" spans="1:28">
      <c r="A90" s="35">
        <f>COUNTIF($A$9:$A$83,3)</f>
        <v>0</v>
      </c>
      <c r="B90" s="35">
        <f t="shared" si="4"/>
        <v>0</v>
      </c>
    </row>
    <row r="91" spans="1:28">
      <c r="A91" s="35">
        <f>COUNTIF($A$9:$A$83,4)</f>
        <v>0</v>
      </c>
      <c r="B91" s="35">
        <f t="shared" si="4"/>
        <v>0</v>
      </c>
    </row>
    <row r="92" spans="1:28">
      <c r="A92" s="35">
        <f>COUNTIF($A$9:$A$83,5)</f>
        <v>0</v>
      </c>
      <c r="B92" s="35">
        <f t="shared" si="4"/>
        <v>0</v>
      </c>
    </row>
    <row r="93" spans="1:28">
      <c r="A93" s="35">
        <f>COUNTIF($A$9:$A$83,6)</f>
        <v>0</v>
      </c>
      <c r="B93" s="35">
        <f t="shared" si="4"/>
        <v>0</v>
      </c>
    </row>
    <row r="94" spans="1:28">
      <c r="A94" s="35">
        <f>COUNTIF($A$9:$A$83,7)</f>
        <v>0</v>
      </c>
      <c r="B94" s="35">
        <f t="shared" si="4"/>
        <v>0</v>
      </c>
    </row>
    <row r="95" spans="1:28">
      <c r="A95" s="35">
        <f>COUNTIF($A$9:$A$83,8)</f>
        <v>0</v>
      </c>
      <c r="B95" s="35">
        <f t="shared" si="4"/>
        <v>0</v>
      </c>
    </row>
    <row r="96" spans="1:28">
      <c r="A96" s="35">
        <f>COUNTIF($A$9:$A$83,9)</f>
        <v>0</v>
      </c>
      <c r="B96" s="35">
        <f t="shared" si="4"/>
        <v>0</v>
      </c>
    </row>
    <row r="97" spans="1:2">
      <c r="A97" s="35">
        <f>COUNTIF($A$9:$A$83,10)</f>
        <v>0</v>
      </c>
      <c r="B97" s="35">
        <f t="shared" si="4"/>
        <v>0</v>
      </c>
    </row>
    <row r="98" spans="1:2">
      <c r="A98" s="35">
        <f>COUNTIF($A$9:$A$83,11)</f>
        <v>0</v>
      </c>
      <c r="B98" s="35">
        <f t="shared" si="4"/>
        <v>0</v>
      </c>
    </row>
    <row r="99" spans="1:2">
      <c r="A99" s="35">
        <f>COUNTIF($A$9:$A$83,12)</f>
        <v>0</v>
      </c>
      <c r="B99" s="35">
        <f t="shared" si="4"/>
        <v>0</v>
      </c>
    </row>
    <row r="100" spans="1:2">
      <c r="A100" s="35">
        <f>COUNTIF($A$9:$A$83,13)</f>
        <v>0</v>
      </c>
      <c r="B100" s="35">
        <f t="shared" si="4"/>
        <v>0</v>
      </c>
    </row>
    <row r="101" spans="1:2">
      <c r="A101" s="35">
        <f>COUNTIF($A$9:$A$83,14)</f>
        <v>0</v>
      </c>
      <c r="B101" s="35">
        <f t="shared" si="4"/>
        <v>0</v>
      </c>
    </row>
    <row r="102" spans="1:2">
      <c r="A102" s="35">
        <f>COUNTIF($A$9:$A$83,15)</f>
        <v>0</v>
      </c>
      <c r="B102" s="35">
        <f t="shared" si="4"/>
        <v>0</v>
      </c>
    </row>
    <row r="103" spans="1:2">
      <c r="A103" s="35">
        <f>COUNTIF($A$9:$A$83,16)</f>
        <v>0</v>
      </c>
      <c r="B103" s="35">
        <f t="shared" si="4"/>
        <v>0</v>
      </c>
    </row>
    <row r="104" spans="1:2">
      <c r="A104" s="35">
        <f>COUNTIF($A$9:$A$83,17)</f>
        <v>0</v>
      </c>
      <c r="B104" s="35">
        <f t="shared" si="4"/>
        <v>0</v>
      </c>
    </row>
    <row r="105" spans="1:2">
      <c r="A105" s="35">
        <f>COUNTIF($A$9:$A$83,18)</f>
        <v>0</v>
      </c>
      <c r="B105" s="35">
        <f t="shared" si="4"/>
        <v>0</v>
      </c>
    </row>
    <row r="106" spans="1:2">
      <c r="A106" s="35">
        <f>COUNTIF($A$9:$A$83,19)</f>
        <v>0</v>
      </c>
      <c r="B106" s="35">
        <f t="shared" si="4"/>
        <v>0</v>
      </c>
    </row>
    <row r="107" spans="1:2">
      <c r="A107" s="35">
        <f>COUNTIF($A$9:$A$83,20)</f>
        <v>0</v>
      </c>
      <c r="B107" s="35">
        <f t="shared" si="4"/>
        <v>0</v>
      </c>
    </row>
    <row r="108" spans="1:2">
      <c r="A108" s="35">
        <f>COUNTIF($A$9:$A$83,21)</f>
        <v>0</v>
      </c>
      <c r="B108" s="35">
        <f t="shared" si="4"/>
        <v>0</v>
      </c>
    </row>
    <row r="109" spans="1:2">
      <c r="A109" s="35">
        <f>COUNTIF($A$9:$A$83,22)</f>
        <v>0</v>
      </c>
      <c r="B109" s="35">
        <f t="shared" si="4"/>
        <v>0</v>
      </c>
    </row>
    <row r="110" spans="1:2">
      <c r="A110" s="35">
        <f>COUNTIF($A$9:$A$83,23)</f>
        <v>0</v>
      </c>
      <c r="B110" s="35">
        <f t="shared" si="4"/>
        <v>0</v>
      </c>
    </row>
    <row r="111" spans="1:2">
      <c r="A111" s="35">
        <f>COUNTIF($A$9:$A$83,24)</f>
        <v>0</v>
      </c>
      <c r="B111" s="35">
        <f t="shared" si="4"/>
        <v>0</v>
      </c>
    </row>
    <row r="112" spans="1:2">
      <c r="A112" s="35">
        <f>COUNTIF($A$9:$A$83,25)</f>
        <v>0</v>
      </c>
      <c r="B112" s="35">
        <f t="shared" si="4"/>
        <v>0</v>
      </c>
    </row>
    <row r="113" spans="1:2">
      <c r="A113" s="35">
        <f>COUNTIF($A$9:$A$83,26)</f>
        <v>0</v>
      </c>
      <c r="B113" s="35">
        <f t="shared" si="4"/>
        <v>0</v>
      </c>
    </row>
    <row r="114" spans="1:2">
      <c r="A114" s="35">
        <f>COUNTIF($A$9:$A$83,27)</f>
        <v>0</v>
      </c>
      <c r="B114" s="35">
        <f t="shared" si="4"/>
        <v>0</v>
      </c>
    </row>
    <row r="115" spans="1:2">
      <c r="A115" s="35">
        <f>COUNTIF($A$9:$A$83,28)</f>
        <v>0</v>
      </c>
      <c r="B115" s="35">
        <f t="shared" si="4"/>
        <v>0</v>
      </c>
    </row>
    <row r="116" spans="1:2">
      <c r="A116" s="35">
        <f>COUNTIF($A$9:$A$83,29)</f>
        <v>0</v>
      </c>
      <c r="B116" s="35">
        <f t="shared" si="4"/>
        <v>0</v>
      </c>
    </row>
    <row r="117" spans="1:2">
      <c r="A117" s="35">
        <f>COUNTIF($A$9:$A$83,30)</f>
        <v>0</v>
      </c>
      <c r="B117" s="35">
        <f t="shared" si="4"/>
        <v>0</v>
      </c>
    </row>
    <row r="118" spans="1:2">
      <c r="A118" s="35">
        <f>COUNTIF($A$9:$A$83,31)</f>
        <v>0</v>
      </c>
      <c r="B118" s="35">
        <f t="shared" si="4"/>
        <v>0</v>
      </c>
    </row>
    <row r="119" spans="1:2">
      <c r="B119" s="10">
        <f>SUM(B88:B118)</f>
        <v>0</v>
      </c>
    </row>
  </sheetData>
  <sheetProtection algorithmName="SHA-512" hashValue="1VBQ+zhJZ22wMAi7QXPYaIAV0+nJN5mbHLlbtMRfgBmPE+WSTwvgvm0Lv2Tx7DpjCNZrzZ3XNEwCxhkblYqh5Q==" saltValue="IQppvIPtZJPhZogV4YVNDg==" spinCount="100000" sheet="1" objects="1" scenarios="1"/>
  <mergeCells count="116">
    <mergeCell ref="A1:C1"/>
    <mergeCell ref="N1:O1"/>
    <mergeCell ref="P1:T1"/>
    <mergeCell ref="N2:O2"/>
    <mergeCell ref="P2:T2"/>
    <mergeCell ref="W2:AB2"/>
    <mergeCell ref="H4:I4"/>
    <mergeCell ref="J4:O4"/>
    <mergeCell ref="P4:Q4"/>
    <mergeCell ref="R4:S4"/>
    <mergeCell ref="X5:AB5"/>
    <mergeCell ref="C9:G9"/>
    <mergeCell ref="V9:W9"/>
    <mergeCell ref="C10:G10"/>
    <mergeCell ref="W10:AB10"/>
    <mergeCell ref="C11:G11"/>
    <mergeCell ref="C12:G12"/>
    <mergeCell ref="C13:G13"/>
    <mergeCell ref="C14:G14"/>
    <mergeCell ref="C15:G15"/>
    <mergeCell ref="C16:G16"/>
    <mergeCell ref="C17:G17"/>
    <mergeCell ref="AD17:AI17"/>
    <mergeCell ref="AJ17:AK17"/>
    <mergeCell ref="AL17:AM17"/>
    <mergeCell ref="C18:G18"/>
    <mergeCell ref="C19:G19"/>
    <mergeCell ref="C20:G20"/>
    <mergeCell ref="C21:G21"/>
    <mergeCell ref="C22:G22"/>
    <mergeCell ref="C23:G23"/>
    <mergeCell ref="C24:G24"/>
    <mergeCell ref="C25:G25"/>
    <mergeCell ref="C26:G26"/>
    <mergeCell ref="C27:G27"/>
    <mergeCell ref="C28:G28"/>
    <mergeCell ref="C29:G29"/>
    <mergeCell ref="C30:G30"/>
    <mergeCell ref="C31:G31"/>
    <mergeCell ref="C32:G32"/>
    <mergeCell ref="W32:AB32"/>
    <mergeCell ref="C33:G33"/>
    <mergeCell ref="C34:G34"/>
    <mergeCell ref="C35:G35"/>
    <mergeCell ref="C36:G36"/>
    <mergeCell ref="C37:G37"/>
    <mergeCell ref="C38:G38"/>
    <mergeCell ref="C39:G39"/>
    <mergeCell ref="C40:G40"/>
    <mergeCell ref="C41:G41"/>
    <mergeCell ref="C42:G42"/>
    <mergeCell ref="C43:G43"/>
    <mergeCell ref="C44:G44"/>
    <mergeCell ref="C45:G45"/>
    <mergeCell ref="C46:G46"/>
    <mergeCell ref="C47:G47"/>
    <mergeCell ref="W47:Y47"/>
    <mergeCell ref="C48:G48"/>
    <mergeCell ref="C49:G49"/>
    <mergeCell ref="C50:G50"/>
    <mergeCell ref="C51:G51"/>
    <mergeCell ref="C52:G52"/>
    <mergeCell ref="C53:G53"/>
    <mergeCell ref="C54:G54"/>
    <mergeCell ref="C55:G55"/>
    <mergeCell ref="C56:G56"/>
    <mergeCell ref="C57:G57"/>
    <mergeCell ref="C58:G58"/>
    <mergeCell ref="C59:G59"/>
    <mergeCell ref="C60:G60"/>
    <mergeCell ref="C61:G61"/>
    <mergeCell ref="C62:G62"/>
    <mergeCell ref="C63:G63"/>
    <mergeCell ref="C64:G64"/>
    <mergeCell ref="C65:G65"/>
    <mergeCell ref="C66:G66"/>
    <mergeCell ref="C67:G67"/>
    <mergeCell ref="C68:G68"/>
    <mergeCell ref="C69:G69"/>
    <mergeCell ref="C70:G70"/>
    <mergeCell ref="C71:G71"/>
    <mergeCell ref="C72:G72"/>
    <mergeCell ref="C73:G73"/>
    <mergeCell ref="C74:G74"/>
    <mergeCell ref="C75:G75"/>
    <mergeCell ref="C76:G76"/>
    <mergeCell ref="C77:G77"/>
    <mergeCell ref="C78:G78"/>
    <mergeCell ref="C79:G79"/>
    <mergeCell ref="C80:G80"/>
    <mergeCell ref="C81:G81"/>
    <mergeCell ref="C82:G82"/>
    <mergeCell ref="C83:G83"/>
    <mergeCell ref="A84:G84"/>
    <mergeCell ref="A4:B8"/>
    <mergeCell ref="C4:G8"/>
    <mergeCell ref="T4:T7"/>
    <mergeCell ref="H5:H7"/>
    <mergeCell ref="I5:I7"/>
    <mergeCell ref="J5:J7"/>
    <mergeCell ref="K5:K7"/>
    <mergeCell ref="L5:L7"/>
    <mergeCell ref="M5:M7"/>
    <mergeCell ref="N5:N7"/>
    <mergeCell ref="O5:O7"/>
    <mergeCell ref="P5:P7"/>
    <mergeCell ref="Q5:Q7"/>
    <mergeCell ref="R5:R7"/>
    <mergeCell ref="S5:S7"/>
    <mergeCell ref="Y6:AB7"/>
    <mergeCell ref="X27:X31"/>
    <mergeCell ref="W33:X38"/>
    <mergeCell ref="W40:X41"/>
    <mergeCell ref="W43:X44"/>
    <mergeCell ref="W12:W31"/>
    <mergeCell ref="X12:X26"/>
  </mergeCells>
  <phoneticPr fontId="1"/>
  <conditionalFormatting sqref="T84">
    <cfRule type="cellIs" dxfId="25" priority="11" stopIfTrue="1" operator="greaterThan">
      <formula>29</formula>
    </cfRule>
  </conditionalFormatting>
  <conditionalFormatting sqref="H84">
    <cfRule type="cellIs" dxfId="24" priority="12" stopIfTrue="1" operator="notEqual">
      <formula>$I$84</formula>
    </cfRule>
  </conditionalFormatting>
  <conditionalFormatting sqref="I84">
    <cfRule type="cellIs" dxfId="23" priority="13" stopIfTrue="1" operator="notEqual">
      <formula>$H$84</formula>
    </cfRule>
  </conditionalFormatting>
  <conditionalFormatting sqref="X49:X79">
    <cfRule type="cellIs" dxfId="22" priority="8" operator="between">
      <formula>2</formula>
      <formula>6</formula>
    </cfRule>
    <cfRule type="cellIs" dxfId="21" priority="9" operator="equal">
      <formula>1</formula>
    </cfRule>
    <cfRule type="cellIs" dxfId="20" priority="10" operator="equal">
      <formula>7</formula>
    </cfRule>
  </conditionalFormatting>
  <conditionalFormatting sqref="B9:B83">
    <cfRule type="cellIs" dxfId="19" priority="5" operator="between">
      <formula>2</formula>
      <formula>6</formula>
    </cfRule>
    <cfRule type="cellIs" dxfId="18" priority="6" operator="equal">
      <formula>1</formula>
    </cfRule>
    <cfRule type="cellIs" dxfId="17" priority="7" operator="equal">
      <formula>7</formula>
    </cfRule>
  </conditionalFormatting>
  <conditionalFormatting sqref="A39:A83">
    <cfRule type="expression" dxfId="16" priority="4">
      <formula>A39&lt;&gt;""</formula>
    </cfRule>
  </conditionalFormatting>
  <conditionalFormatting sqref="C39:T83 H9:T38">
    <cfRule type="expression" dxfId="15" priority="3">
      <formula>C9&lt;&gt;""</formula>
    </cfRule>
  </conditionalFormatting>
  <conditionalFormatting sqref="A9:A38">
    <cfRule type="expression" dxfId="14" priority="2">
      <formula>A9&lt;&gt;""</formula>
    </cfRule>
  </conditionalFormatting>
  <conditionalFormatting sqref="C9:G38">
    <cfRule type="expression" dxfId="13" priority="1">
      <formula>C9&lt;&gt;""</formula>
    </cfRule>
  </conditionalFormatting>
  <dataValidations count="8">
    <dataValidation type="whole" allowBlank="1" showDropDown="0" showInputMessage="1" showErrorMessage="1" errorTitle="入力した値が違います！" error="分野別は１６～１９までの値です。_x000a_それ以外は入力できませんのでご確認ください。" sqref="I85">
      <formula1>16</formula1>
      <formula2>19</formula2>
    </dataValidation>
    <dataValidation type="whole" allowBlank="1" showDropDown="0" showInputMessage="1" showErrorMessage="1" sqref="J85:S85 H84:S84 J9:S83">
      <formula1>1</formula1>
      <formula2>100</formula2>
    </dataValidation>
    <dataValidation type="whole" errorStyle="warning" operator="notEqual" allowBlank="1" showDropDown="0" showInputMessage="1" showErrorMessage="1" errorTitle="合計件数が一致しません！" error="内容別合計（１５）と分野別合計（２０）の値が同じになるように、左の表を入力し直してください。" sqref="AA31">
      <formula1>AA26</formula1>
    </dataValidation>
    <dataValidation type="list" allowBlank="1" showDropDown="0" showInputMessage="1" showErrorMessage="1" sqref="A9:A83">
      <formula1>$W$49:$W$77</formula1>
    </dataValidation>
    <dataValidation type="list" allowBlank="1" showDropDown="0" showInputMessage="1" showErrorMessage="1" errorTitle="入力した値が違います！" error="内容別は１～１４までの値です。_x000a_それ以外は入力できませんのでご確認ください。_x000a_" sqref="H9:H83">
      <formula1>"1,2,3,4,5,6,7,8,9,10,11,12,13,14"</formula1>
    </dataValidation>
    <dataValidation type="list" allowBlank="1" showDropDown="0" showInputMessage="1" showErrorMessage="1" sqref="I9:I83">
      <formula1>"16,17,18,19"</formula1>
    </dataValidation>
    <dataValidation type="list" allowBlank="1" showDropDown="0" showInputMessage="1" showErrorMessage="1" sqref="T9:T83">
      <formula1>"○,,"</formula1>
    </dataValidation>
    <dataValidation allowBlank="1" showDropDown="0" showInputMessage="0" showErrorMessage="1" sqref="H3"/>
  </dataValidations>
  <printOptions horizontalCentered="1"/>
  <pageMargins left="0.27559055118110237" right="0.15748031496062992" top="0.59055118110236227" bottom="0.19685039370078741" header="0.59055118110236227" footer="0.19685039370078741"/>
  <pageSetup paperSize="9" scale="60" fitToWidth="1" fitToHeight="1" orientation="landscape" usePrinterDefaults="1" r:id="rId1"/>
  <headerFooter alignWithMargins="0"/>
  <rowBreaks count="1" manualBreakCount="1">
    <brk id="46"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sheetPr codeName="Sheet16"/>
  <dimension ref="A1:AQ119"/>
  <sheetViews>
    <sheetView showZeros="0" view="pageBreakPreview" zoomScale="85" zoomScaleNormal="75" zoomScaleSheetLayoutView="85" workbookViewId="0">
      <pane xSplit="2" ySplit="8" topLeftCell="G10" activePane="bottomRight" state="frozen"/>
      <selection pane="topRight"/>
      <selection pane="bottomLeft"/>
      <selection pane="bottomRight" activeCell="P2" sqref="P2:T2"/>
    </sheetView>
  </sheetViews>
  <sheetFormatPr defaultColWidth="9" defaultRowHeight="13.5"/>
  <cols>
    <col min="1" max="2" width="3.5" style="10" customWidth="1"/>
    <col min="3" max="3" width="5.625" style="11" bestFit="1" customWidth="1"/>
    <col min="4" max="4" width="4.125" style="10" bestFit="1" customWidth="1"/>
    <col min="5" max="5" width="6.875" style="11" customWidth="1"/>
    <col min="6" max="6" width="8.125" style="10" bestFit="1" customWidth="1"/>
    <col min="7" max="7" width="60" style="10" customWidth="1"/>
    <col min="8" max="20" width="6.125" style="10" customWidth="1"/>
    <col min="21" max="24" width="3.375" style="12" customWidth="1"/>
    <col min="25" max="25" width="16.625" style="13" customWidth="1"/>
    <col min="26" max="26" width="3.375" style="10" customWidth="1"/>
    <col min="27" max="27" width="3.375" style="11" customWidth="1"/>
    <col min="28" max="28" width="3.375" style="13" customWidth="1"/>
    <col min="29" max="29" width="9" style="10"/>
    <col min="30" max="43" width="4.625" style="10" customWidth="1"/>
    <col min="44" max="16384" width="9" style="10"/>
  </cols>
  <sheetData>
    <row r="1" spans="1:43" ht="21" customHeight="1">
      <c r="A1" s="24">
        <f>'1月'!$A$1</f>
        <v>2026</v>
      </c>
      <c r="B1" s="24"/>
      <c r="C1" s="24"/>
      <c r="D1" s="57" t="s">
        <v>109</v>
      </c>
      <c r="E1" s="67">
        <v>3</v>
      </c>
      <c r="F1" s="57" t="s">
        <v>112</v>
      </c>
      <c r="G1" s="68" t="s">
        <v>155</v>
      </c>
      <c r="N1" s="117" t="s">
        <v>43</v>
      </c>
      <c r="O1" s="118"/>
      <c r="P1" s="118">
        <f>総合計!L3</f>
        <v>0</v>
      </c>
      <c r="Q1" s="118"/>
      <c r="R1" s="118"/>
      <c r="S1" s="118"/>
      <c r="T1" s="155"/>
      <c r="W1" s="173" t="s">
        <v>192</v>
      </c>
      <c r="Z1" s="237"/>
      <c r="AA1" s="237"/>
      <c r="AB1" s="237"/>
    </row>
    <row r="2" spans="1:43" ht="21.75" customHeight="1">
      <c r="A2" s="25" t="str">
        <f>IF(B119&lt;&gt;T84,"報告日数（A列）と活動日数（T列）が一致していません。活動日数（T列）は一日に一つだけ【〇】を入力してください。","")</f>
        <v/>
      </c>
      <c r="B2" s="36"/>
      <c r="C2" s="46"/>
      <c r="G2" s="69"/>
      <c r="H2" s="72"/>
      <c r="I2" s="72"/>
      <c r="N2" s="95" t="s">
        <v>85</v>
      </c>
      <c r="O2" s="37"/>
      <c r="P2" s="37">
        <f>総合計!L5</f>
        <v>0</v>
      </c>
      <c r="Q2" s="37"/>
      <c r="R2" s="37"/>
      <c r="S2" s="37"/>
      <c r="T2" s="156"/>
      <c r="W2" s="174">
        <f>総合計!L2</f>
        <v>0</v>
      </c>
      <c r="X2" s="196"/>
      <c r="Y2" s="196"/>
      <c r="Z2" s="196"/>
      <c r="AA2" s="196"/>
      <c r="AB2" s="255"/>
    </row>
    <row r="3" spans="1:43" ht="15" customHeight="1">
      <c r="A3" s="26"/>
      <c r="B3" s="37"/>
      <c r="C3" s="47"/>
      <c r="D3" s="58"/>
      <c r="E3" s="47"/>
      <c r="F3" s="58"/>
      <c r="G3" s="37"/>
      <c r="H3" s="84" t="str">
        <f>IF(H84=I84,"","※↓「内容」↓「分野」の件数が一致するように入力してください。")</f>
        <v/>
      </c>
      <c r="T3" s="157" t="str">
        <f>IF(T84&gt;31,"活動日数が今月の日数を越えないように訂正してください。","")</f>
        <v/>
      </c>
      <c r="V3" s="169"/>
      <c r="Z3" s="532"/>
      <c r="AA3" s="532"/>
      <c r="AB3" s="532"/>
    </row>
    <row r="4" spans="1:43" ht="16.5" customHeight="1">
      <c r="A4" s="27" t="s">
        <v>13</v>
      </c>
      <c r="B4" s="38"/>
      <c r="C4" s="48" t="s">
        <v>70</v>
      </c>
      <c r="D4" s="59"/>
      <c r="E4" s="59"/>
      <c r="F4" s="59"/>
      <c r="G4" s="59"/>
      <c r="H4" s="73" t="s">
        <v>463</v>
      </c>
      <c r="I4" s="85"/>
      <c r="J4" s="96" t="s">
        <v>431</v>
      </c>
      <c r="K4" s="105"/>
      <c r="L4" s="105"/>
      <c r="M4" s="105"/>
      <c r="N4" s="105"/>
      <c r="O4" s="119"/>
      <c r="P4" s="126" t="s">
        <v>48</v>
      </c>
      <c r="Q4" s="133"/>
      <c r="R4" s="140" t="s">
        <v>57</v>
      </c>
      <c r="S4" s="147"/>
      <c r="T4" s="517" t="s">
        <v>93</v>
      </c>
      <c r="V4" s="170"/>
      <c r="W4" s="175" t="s">
        <v>71</v>
      </c>
      <c r="X4" s="197"/>
      <c r="Y4" s="215"/>
      <c r="Z4" s="118"/>
      <c r="AA4" s="248"/>
      <c r="AB4" s="256"/>
    </row>
    <row r="5" spans="1:43" ht="30.75" customHeight="1">
      <c r="A5" s="28"/>
      <c r="B5" s="39"/>
      <c r="C5" s="49"/>
      <c r="D5" s="60"/>
      <c r="E5" s="60"/>
      <c r="F5" s="60"/>
      <c r="G5" s="60"/>
      <c r="H5" s="74" t="s">
        <v>157</v>
      </c>
      <c r="I5" s="86" t="s">
        <v>159</v>
      </c>
      <c r="J5" s="97" t="s">
        <v>12</v>
      </c>
      <c r="K5" s="106" t="s">
        <v>35</v>
      </c>
      <c r="L5" s="106" t="s">
        <v>91</v>
      </c>
      <c r="M5" s="114" t="s">
        <v>55</v>
      </c>
      <c r="N5" s="106" t="s">
        <v>171</v>
      </c>
      <c r="O5" s="120" t="s">
        <v>86</v>
      </c>
      <c r="P5" s="127" t="s">
        <v>89</v>
      </c>
      <c r="Q5" s="134" t="s">
        <v>66</v>
      </c>
      <c r="R5" s="141" t="s">
        <v>84</v>
      </c>
      <c r="S5" s="148" t="s">
        <v>90</v>
      </c>
      <c r="T5" s="518"/>
      <c r="V5" s="170"/>
      <c r="W5" s="167"/>
      <c r="X5" s="198">
        <f>総合計!L3</f>
        <v>0</v>
      </c>
      <c r="Y5" s="198"/>
      <c r="Z5" s="198"/>
      <c r="AA5" s="198"/>
      <c r="AB5" s="257"/>
    </row>
    <row r="6" spans="1:43" ht="18" customHeight="1">
      <c r="A6" s="28"/>
      <c r="B6" s="39"/>
      <c r="C6" s="49"/>
      <c r="D6" s="60"/>
      <c r="E6" s="60"/>
      <c r="F6" s="60"/>
      <c r="G6" s="60"/>
      <c r="H6" s="75"/>
      <c r="I6" s="87"/>
      <c r="J6" s="98"/>
      <c r="K6" s="107"/>
      <c r="L6" s="107"/>
      <c r="M6" s="115"/>
      <c r="N6" s="107"/>
      <c r="O6" s="121"/>
      <c r="P6" s="128"/>
      <c r="Q6" s="135"/>
      <c r="R6" s="142"/>
      <c r="S6" s="149"/>
      <c r="T6" s="519"/>
      <c r="U6" s="166"/>
      <c r="V6" s="170"/>
      <c r="W6" s="176" t="s">
        <v>95</v>
      </c>
      <c r="Y6" s="198">
        <f>総合計!L5</f>
        <v>0</v>
      </c>
      <c r="Z6" s="198"/>
      <c r="AA6" s="198"/>
      <c r="AB6" s="257"/>
    </row>
    <row r="7" spans="1:43" ht="18" customHeight="1">
      <c r="A7" s="28"/>
      <c r="B7" s="39"/>
      <c r="C7" s="49"/>
      <c r="D7" s="60"/>
      <c r="E7" s="60"/>
      <c r="F7" s="60"/>
      <c r="G7" s="60"/>
      <c r="H7" s="75"/>
      <c r="I7" s="87"/>
      <c r="J7" s="98"/>
      <c r="K7" s="107"/>
      <c r="L7" s="107"/>
      <c r="M7" s="115"/>
      <c r="N7" s="107"/>
      <c r="O7" s="121"/>
      <c r="P7" s="128"/>
      <c r="Q7" s="135"/>
      <c r="R7" s="142"/>
      <c r="S7" s="149"/>
      <c r="T7" s="519"/>
      <c r="U7" s="167"/>
      <c r="V7" s="170"/>
      <c r="W7" s="177"/>
      <c r="X7" s="199"/>
      <c r="Y7" s="216"/>
      <c r="Z7" s="216"/>
      <c r="AA7" s="216"/>
      <c r="AB7" s="258"/>
    </row>
    <row r="8" spans="1:43" ht="18" customHeight="1">
      <c r="A8" s="29"/>
      <c r="B8" s="40"/>
      <c r="C8" s="50"/>
      <c r="D8" s="61"/>
      <c r="E8" s="61"/>
      <c r="F8" s="61"/>
      <c r="G8" s="61"/>
      <c r="H8" s="76" t="s">
        <v>74</v>
      </c>
      <c r="I8" s="88" t="s">
        <v>29</v>
      </c>
      <c r="J8" s="99" t="s">
        <v>76</v>
      </c>
      <c r="K8" s="108" t="s">
        <v>78</v>
      </c>
      <c r="L8" s="108" t="s">
        <v>62</v>
      </c>
      <c r="M8" s="108" t="s">
        <v>79</v>
      </c>
      <c r="N8" s="108" t="s">
        <v>69</v>
      </c>
      <c r="O8" s="122" t="s">
        <v>73</v>
      </c>
      <c r="P8" s="129" t="s">
        <v>16</v>
      </c>
      <c r="Q8" s="136" t="s">
        <v>80</v>
      </c>
      <c r="R8" s="143" t="s">
        <v>41</v>
      </c>
      <c r="S8" s="150" t="s">
        <v>67</v>
      </c>
      <c r="T8" s="520" t="s">
        <v>81</v>
      </c>
      <c r="U8" s="167"/>
      <c r="V8" s="170"/>
      <c r="Y8" s="217"/>
      <c r="Z8" s="217"/>
      <c r="AA8" s="217"/>
      <c r="AB8" s="217"/>
      <c r="AD8" s="434" t="s">
        <v>427</v>
      </c>
    </row>
    <row r="9" spans="1:43" ht="18.600000000000001" customHeight="1">
      <c r="A9" s="479"/>
      <c r="B9" s="41" t="str">
        <f t="shared" ref="B9:B72" si="0">IF(A9&lt;&gt;"",WEEKDAY($A$1&amp;"/"&amp;$E$1&amp;"/"&amp;A9),"")</f>
        <v/>
      </c>
      <c r="C9" s="482"/>
      <c r="D9" s="485"/>
      <c r="E9" s="485"/>
      <c r="F9" s="485"/>
      <c r="G9" s="485"/>
      <c r="H9" s="489"/>
      <c r="I9" s="493"/>
      <c r="J9" s="535"/>
      <c r="K9" s="536"/>
      <c r="L9" s="536"/>
      <c r="M9" s="536"/>
      <c r="N9" s="536"/>
      <c r="O9" s="537"/>
      <c r="P9" s="505"/>
      <c r="Q9" s="508"/>
      <c r="R9" s="511"/>
      <c r="S9" s="514"/>
      <c r="T9" s="521"/>
      <c r="U9" s="167"/>
      <c r="V9" s="171">
        <f>A1</f>
        <v>2026</v>
      </c>
      <c r="W9" s="178"/>
      <c r="X9" s="200" t="s">
        <v>169</v>
      </c>
      <c r="Y9" s="218" t="s">
        <v>185</v>
      </c>
      <c r="Z9" s="179"/>
      <c r="AA9" s="179"/>
      <c r="AB9" s="179"/>
      <c r="AD9" s="434" t="s">
        <v>179</v>
      </c>
    </row>
    <row r="10" spans="1:43" ht="18.600000000000001" customHeight="1">
      <c r="A10" s="480"/>
      <c r="B10" s="42" t="str">
        <f t="shared" si="0"/>
        <v/>
      </c>
      <c r="C10" s="483"/>
      <c r="D10" s="486"/>
      <c r="E10" s="486"/>
      <c r="F10" s="486"/>
      <c r="G10" s="486"/>
      <c r="H10" s="490"/>
      <c r="I10" s="494"/>
      <c r="J10" s="497"/>
      <c r="K10" s="500"/>
      <c r="L10" s="500"/>
      <c r="M10" s="500"/>
      <c r="N10" s="500"/>
      <c r="O10" s="503"/>
      <c r="P10" s="506"/>
      <c r="Q10" s="509"/>
      <c r="R10" s="512"/>
      <c r="S10" s="515"/>
      <c r="T10" s="521"/>
      <c r="U10" s="167"/>
      <c r="V10" s="172"/>
      <c r="W10" s="179" t="s">
        <v>151</v>
      </c>
      <c r="X10" s="179"/>
      <c r="Y10" s="179"/>
      <c r="Z10" s="179"/>
      <c r="AA10" s="179"/>
      <c r="AB10" s="179"/>
      <c r="AD10" s="434"/>
    </row>
    <row r="11" spans="1:43" ht="18.600000000000001" customHeight="1">
      <c r="A11" s="480"/>
      <c r="B11" s="42" t="str">
        <f t="shared" si="0"/>
        <v/>
      </c>
      <c r="C11" s="483"/>
      <c r="D11" s="486"/>
      <c r="E11" s="486"/>
      <c r="F11" s="486"/>
      <c r="G11" s="486"/>
      <c r="H11" s="490"/>
      <c r="I11" s="494"/>
      <c r="J11" s="497"/>
      <c r="K11" s="500"/>
      <c r="L11" s="500"/>
      <c r="M11" s="500"/>
      <c r="N11" s="500"/>
      <c r="O11" s="503"/>
      <c r="P11" s="506"/>
      <c r="Q11" s="509"/>
      <c r="R11" s="512"/>
      <c r="S11" s="515"/>
      <c r="T11" s="521"/>
      <c r="U11" s="167"/>
      <c r="V11" s="170"/>
      <c r="W11" s="3"/>
      <c r="X11" s="201"/>
      <c r="Y11" s="201"/>
      <c r="Z11" s="201"/>
      <c r="AA11" s="201"/>
      <c r="AB11" s="201"/>
      <c r="AD11" s="434" t="s">
        <v>464</v>
      </c>
    </row>
    <row r="12" spans="1:43" ht="18.600000000000001" customHeight="1">
      <c r="A12" s="480"/>
      <c r="B12" s="42" t="str">
        <f t="shared" si="0"/>
        <v/>
      </c>
      <c r="C12" s="483"/>
      <c r="D12" s="486"/>
      <c r="E12" s="486"/>
      <c r="F12" s="486"/>
      <c r="G12" s="486"/>
      <c r="H12" s="533"/>
      <c r="I12" s="534"/>
      <c r="J12" s="498"/>
      <c r="K12" s="500"/>
      <c r="L12" s="500"/>
      <c r="M12" s="500"/>
      <c r="N12" s="500"/>
      <c r="O12" s="503"/>
      <c r="P12" s="506"/>
      <c r="Q12" s="509"/>
      <c r="R12" s="512"/>
      <c r="S12" s="515"/>
      <c r="T12" s="521"/>
      <c r="U12" s="167"/>
      <c r="V12" s="170"/>
      <c r="W12" s="180" t="s">
        <v>68</v>
      </c>
      <c r="X12" s="202" t="s">
        <v>50</v>
      </c>
      <c r="Y12" s="219" t="s">
        <v>7</v>
      </c>
      <c r="Z12" s="239" t="s">
        <v>76</v>
      </c>
      <c r="AA12" s="249">
        <f>COUNTIF($H$9:$H$83,1)</f>
        <v>0</v>
      </c>
      <c r="AB12" s="259" t="s">
        <v>6</v>
      </c>
      <c r="AD12" s="523" t="s">
        <v>76</v>
      </c>
      <c r="AE12" s="523" t="s">
        <v>78</v>
      </c>
      <c r="AF12" s="523" t="s">
        <v>62</v>
      </c>
      <c r="AG12" s="523" t="s">
        <v>79</v>
      </c>
      <c r="AH12" s="523" t="s">
        <v>69</v>
      </c>
      <c r="AI12" s="523" t="s">
        <v>73</v>
      </c>
      <c r="AJ12" s="523" t="s">
        <v>16</v>
      </c>
      <c r="AK12" s="523" t="s">
        <v>80</v>
      </c>
      <c r="AL12" s="523" t="s">
        <v>41</v>
      </c>
      <c r="AM12" s="523" t="s">
        <v>67</v>
      </c>
      <c r="AN12" s="523" t="s">
        <v>81</v>
      </c>
      <c r="AO12" s="523" t="s">
        <v>114</v>
      </c>
      <c r="AP12" s="523" t="s">
        <v>115</v>
      </c>
      <c r="AQ12" s="523" t="s">
        <v>116</v>
      </c>
    </row>
    <row r="13" spans="1:43" ht="18.600000000000001" customHeight="1">
      <c r="A13" s="480"/>
      <c r="B13" s="42" t="str">
        <f t="shared" si="0"/>
        <v/>
      </c>
      <c r="C13" s="483"/>
      <c r="D13" s="486"/>
      <c r="E13" s="486"/>
      <c r="F13" s="486"/>
      <c r="G13" s="486"/>
      <c r="H13" s="490"/>
      <c r="I13" s="494"/>
      <c r="J13" s="497"/>
      <c r="K13" s="500"/>
      <c r="L13" s="500"/>
      <c r="M13" s="500"/>
      <c r="N13" s="500"/>
      <c r="O13" s="503"/>
      <c r="P13" s="506"/>
      <c r="Q13" s="509"/>
      <c r="R13" s="512"/>
      <c r="S13" s="515"/>
      <c r="T13" s="521"/>
      <c r="U13" s="167"/>
      <c r="V13" s="170"/>
      <c r="W13" s="181"/>
      <c r="X13" s="203"/>
      <c r="Y13" s="220" t="s">
        <v>9</v>
      </c>
      <c r="Z13" s="240" t="s">
        <v>78</v>
      </c>
      <c r="AA13" s="250">
        <f>COUNTIF($H$9:$H$83,2)</f>
        <v>0</v>
      </c>
      <c r="AB13" s="260"/>
      <c r="AD13" s="35">
        <f>AA12</f>
        <v>0</v>
      </c>
      <c r="AE13" s="35">
        <f>AA13</f>
        <v>0</v>
      </c>
      <c r="AF13" s="35">
        <f>AA14</f>
        <v>0</v>
      </c>
      <c r="AG13" s="35">
        <f>AA15</f>
        <v>0</v>
      </c>
      <c r="AH13" s="35">
        <f>AA16</f>
        <v>0</v>
      </c>
      <c r="AI13" s="35">
        <f>AA17</f>
        <v>0</v>
      </c>
      <c r="AJ13" s="35">
        <f>AA18</f>
        <v>0</v>
      </c>
      <c r="AK13" s="35">
        <f>AA19</f>
        <v>0</v>
      </c>
      <c r="AL13" s="35">
        <f>AA20</f>
        <v>0</v>
      </c>
      <c r="AM13" s="35">
        <f>AA21</f>
        <v>0</v>
      </c>
      <c r="AN13" s="35">
        <f>AA22</f>
        <v>0</v>
      </c>
      <c r="AO13" s="35">
        <f>AA23</f>
        <v>0</v>
      </c>
      <c r="AP13" s="35">
        <f>AA24</f>
        <v>0</v>
      </c>
      <c r="AQ13" s="35">
        <f>AA25</f>
        <v>0</v>
      </c>
    </row>
    <row r="14" spans="1:43" ht="18.600000000000001" customHeight="1">
      <c r="A14" s="480"/>
      <c r="B14" s="42" t="str">
        <f t="shared" si="0"/>
        <v/>
      </c>
      <c r="C14" s="483"/>
      <c r="D14" s="486"/>
      <c r="E14" s="486"/>
      <c r="F14" s="486"/>
      <c r="G14" s="486"/>
      <c r="H14" s="490"/>
      <c r="I14" s="494"/>
      <c r="J14" s="497"/>
      <c r="K14" s="500"/>
      <c r="L14" s="500"/>
      <c r="M14" s="500"/>
      <c r="N14" s="500"/>
      <c r="O14" s="503"/>
      <c r="P14" s="506"/>
      <c r="Q14" s="509"/>
      <c r="R14" s="512"/>
      <c r="S14" s="515"/>
      <c r="T14" s="521"/>
      <c r="U14" s="167"/>
      <c r="V14" s="170"/>
      <c r="W14" s="181"/>
      <c r="X14" s="203"/>
      <c r="Y14" s="220" t="s">
        <v>10</v>
      </c>
      <c r="Z14" s="240" t="s">
        <v>62</v>
      </c>
      <c r="AA14" s="250">
        <f>COUNTIF($H$9:$H$83,3)</f>
        <v>0</v>
      </c>
      <c r="AB14" s="260"/>
      <c r="AD14" s="434" t="s">
        <v>75</v>
      </c>
    </row>
    <row r="15" spans="1:43" ht="18.600000000000001" customHeight="1">
      <c r="A15" s="480"/>
      <c r="B15" s="42" t="str">
        <f t="shared" si="0"/>
        <v/>
      </c>
      <c r="C15" s="483"/>
      <c r="D15" s="486"/>
      <c r="E15" s="486"/>
      <c r="F15" s="486"/>
      <c r="G15" s="486"/>
      <c r="H15" s="490"/>
      <c r="I15" s="494"/>
      <c r="J15" s="497"/>
      <c r="K15" s="500"/>
      <c r="L15" s="500"/>
      <c r="M15" s="500"/>
      <c r="N15" s="500"/>
      <c r="O15" s="503"/>
      <c r="P15" s="506"/>
      <c r="Q15" s="509"/>
      <c r="R15" s="512"/>
      <c r="S15" s="515"/>
      <c r="T15" s="521"/>
      <c r="U15" s="167"/>
      <c r="V15" s="170"/>
      <c r="W15" s="181"/>
      <c r="X15" s="203"/>
      <c r="Y15" s="221" t="s">
        <v>19</v>
      </c>
      <c r="Z15" s="240" t="s">
        <v>79</v>
      </c>
      <c r="AA15" s="250">
        <f>COUNTIF($H$9:$H$83,4)</f>
        <v>0</v>
      </c>
      <c r="AB15" s="260"/>
      <c r="AD15" s="523" t="s">
        <v>120</v>
      </c>
      <c r="AE15" s="523" t="s">
        <v>121</v>
      </c>
      <c r="AF15" s="523" t="s">
        <v>122</v>
      </c>
      <c r="AG15" s="523" t="s">
        <v>124</v>
      </c>
      <c r="AH15" s="525"/>
    </row>
    <row r="16" spans="1:43" ht="18.600000000000001" customHeight="1">
      <c r="A16" s="480"/>
      <c r="B16" s="42" t="str">
        <f t="shared" si="0"/>
        <v/>
      </c>
      <c r="C16" s="483"/>
      <c r="D16" s="486"/>
      <c r="E16" s="486"/>
      <c r="F16" s="486"/>
      <c r="G16" s="488"/>
      <c r="H16" s="490"/>
      <c r="I16" s="494"/>
      <c r="J16" s="497"/>
      <c r="K16" s="500"/>
      <c r="L16" s="500"/>
      <c r="M16" s="500"/>
      <c r="N16" s="500"/>
      <c r="O16" s="503"/>
      <c r="P16" s="506"/>
      <c r="Q16" s="509"/>
      <c r="R16" s="512"/>
      <c r="S16" s="515"/>
      <c r="T16" s="521"/>
      <c r="U16" s="167"/>
      <c r="V16" s="170"/>
      <c r="W16" s="181"/>
      <c r="X16" s="203"/>
      <c r="Y16" s="221" t="s">
        <v>21</v>
      </c>
      <c r="Z16" s="240" t="s">
        <v>69</v>
      </c>
      <c r="AA16" s="250">
        <f>COUNTIF($H$9:$H$83,5)</f>
        <v>0</v>
      </c>
      <c r="AB16" s="260"/>
      <c r="AD16" s="35">
        <f>AA27</f>
        <v>0</v>
      </c>
      <c r="AE16" s="35">
        <f>AA28</f>
        <v>0</v>
      </c>
      <c r="AF16" s="35">
        <f>AA29</f>
        <v>0</v>
      </c>
      <c r="AG16" s="35">
        <f>AA30</f>
        <v>0</v>
      </c>
      <c r="AH16" s="423"/>
    </row>
    <row r="17" spans="1:40" ht="18.600000000000001" customHeight="1">
      <c r="A17" s="480"/>
      <c r="B17" s="42" t="str">
        <f t="shared" si="0"/>
        <v/>
      </c>
      <c r="C17" s="483"/>
      <c r="D17" s="486"/>
      <c r="E17" s="486"/>
      <c r="F17" s="486"/>
      <c r="G17" s="488"/>
      <c r="H17" s="490"/>
      <c r="I17" s="494"/>
      <c r="J17" s="497"/>
      <c r="K17" s="500"/>
      <c r="L17" s="500"/>
      <c r="M17" s="500"/>
      <c r="N17" s="500"/>
      <c r="O17" s="503"/>
      <c r="P17" s="506"/>
      <c r="Q17" s="509"/>
      <c r="R17" s="512"/>
      <c r="S17" s="515"/>
      <c r="T17" s="521"/>
      <c r="U17" s="167"/>
      <c r="V17" s="170"/>
      <c r="W17" s="181"/>
      <c r="X17" s="203"/>
      <c r="Y17" s="222" t="s">
        <v>98</v>
      </c>
      <c r="Z17" s="240" t="s">
        <v>73</v>
      </c>
      <c r="AA17" s="250">
        <f>COUNTIF($H$9:$H$83,6)</f>
        <v>0</v>
      </c>
      <c r="AB17" s="260"/>
      <c r="AD17" s="524" t="s">
        <v>465</v>
      </c>
      <c r="AE17" s="524"/>
      <c r="AF17" s="524"/>
      <c r="AG17" s="524"/>
      <c r="AH17" s="524"/>
      <c r="AI17" s="524"/>
      <c r="AJ17" s="526" t="s">
        <v>48</v>
      </c>
      <c r="AK17" s="526"/>
      <c r="AL17" s="526" t="s">
        <v>428</v>
      </c>
      <c r="AM17" s="526"/>
      <c r="AN17" s="434" t="s">
        <v>227</v>
      </c>
    </row>
    <row r="18" spans="1:40" ht="18.600000000000001" customHeight="1">
      <c r="A18" s="480"/>
      <c r="B18" s="42" t="str">
        <f t="shared" si="0"/>
        <v/>
      </c>
      <c r="C18" s="483"/>
      <c r="D18" s="486"/>
      <c r="E18" s="486"/>
      <c r="F18" s="486"/>
      <c r="G18" s="488"/>
      <c r="H18" s="490"/>
      <c r="I18" s="494"/>
      <c r="J18" s="497"/>
      <c r="K18" s="500"/>
      <c r="L18" s="500"/>
      <c r="M18" s="500"/>
      <c r="N18" s="500"/>
      <c r="O18" s="503"/>
      <c r="P18" s="506"/>
      <c r="Q18" s="509"/>
      <c r="R18" s="512"/>
      <c r="S18" s="515"/>
      <c r="T18" s="521"/>
      <c r="U18" s="167"/>
      <c r="V18" s="170"/>
      <c r="W18" s="181"/>
      <c r="X18" s="203"/>
      <c r="Y18" s="220" t="s">
        <v>2</v>
      </c>
      <c r="Z18" s="240" t="s">
        <v>16</v>
      </c>
      <c r="AA18" s="250">
        <f>COUNTIF($H$9:$H$83,7)</f>
        <v>0</v>
      </c>
      <c r="AB18" s="260"/>
      <c r="AD18" s="523" t="s">
        <v>76</v>
      </c>
      <c r="AE18" s="523" t="s">
        <v>78</v>
      </c>
      <c r="AF18" s="523" t="s">
        <v>62</v>
      </c>
      <c r="AG18" s="523" t="s">
        <v>79</v>
      </c>
      <c r="AH18" s="523" t="s">
        <v>69</v>
      </c>
      <c r="AI18" s="523" t="s">
        <v>73</v>
      </c>
      <c r="AJ18" s="523" t="s">
        <v>16</v>
      </c>
      <c r="AK18" s="523" t="s">
        <v>80</v>
      </c>
      <c r="AL18" s="523" t="s">
        <v>41</v>
      </c>
      <c r="AM18" s="523" t="s">
        <v>67</v>
      </c>
      <c r="AN18" s="523" t="s">
        <v>81</v>
      </c>
    </row>
    <row r="19" spans="1:40" ht="18.600000000000001" customHeight="1">
      <c r="A19" s="480"/>
      <c r="B19" s="42" t="str">
        <f t="shared" si="0"/>
        <v/>
      </c>
      <c r="C19" s="483"/>
      <c r="D19" s="486"/>
      <c r="E19" s="486"/>
      <c r="F19" s="486"/>
      <c r="G19" s="488"/>
      <c r="H19" s="490"/>
      <c r="I19" s="494"/>
      <c r="J19" s="497"/>
      <c r="K19" s="500"/>
      <c r="L19" s="500"/>
      <c r="M19" s="500"/>
      <c r="N19" s="500"/>
      <c r="O19" s="503"/>
      <c r="P19" s="506"/>
      <c r="Q19" s="509"/>
      <c r="R19" s="512"/>
      <c r="S19" s="515"/>
      <c r="T19" s="521"/>
      <c r="U19" s="167"/>
      <c r="V19" s="170"/>
      <c r="W19" s="181"/>
      <c r="X19" s="203"/>
      <c r="Y19" s="220" t="s">
        <v>23</v>
      </c>
      <c r="Z19" s="240" t="s">
        <v>80</v>
      </c>
      <c r="AA19" s="250">
        <f>COUNTIF($H$9:$H$83,8)</f>
        <v>0</v>
      </c>
      <c r="AB19" s="260"/>
      <c r="AD19" s="35">
        <f>AA33</f>
        <v>0</v>
      </c>
      <c r="AE19" s="35">
        <f>AA34</f>
        <v>0</v>
      </c>
      <c r="AF19" s="35">
        <f>AA35</f>
        <v>0</v>
      </c>
      <c r="AG19" s="35">
        <f>AA36</f>
        <v>0</v>
      </c>
      <c r="AH19" s="35">
        <f>AA37</f>
        <v>0</v>
      </c>
      <c r="AI19" s="35">
        <f>AA38</f>
        <v>0</v>
      </c>
      <c r="AJ19" s="35">
        <f>AA40</f>
        <v>0</v>
      </c>
      <c r="AK19" s="35">
        <f>AA41</f>
        <v>0</v>
      </c>
      <c r="AL19" s="35">
        <f>AA43</f>
        <v>0</v>
      </c>
      <c r="AM19" s="35">
        <f>AA44</f>
        <v>0</v>
      </c>
      <c r="AN19" s="35">
        <f>AA46</f>
        <v>0</v>
      </c>
    </row>
    <row r="20" spans="1:40" ht="18.600000000000001" customHeight="1">
      <c r="A20" s="480"/>
      <c r="B20" s="42" t="str">
        <f t="shared" si="0"/>
        <v/>
      </c>
      <c r="C20" s="483"/>
      <c r="D20" s="486"/>
      <c r="E20" s="486"/>
      <c r="F20" s="486"/>
      <c r="G20" s="488"/>
      <c r="H20" s="490"/>
      <c r="I20" s="494"/>
      <c r="J20" s="497"/>
      <c r="K20" s="500"/>
      <c r="L20" s="500"/>
      <c r="M20" s="500"/>
      <c r="N20" s="500"/>
      <c r="O20" s="503"/>
      <c r="P20" s="506"/>
      <c r="Q20" s="509"/>
      <c r="R20" s="512"/>
      <c r="S20" s="515"/>
      <c r="T20" s="521"/>
      <c r="U20" s="167"/>
      <c r="V20" s="170"/>
      <c r="W20" s="181"/>
      <c r="X20" s="203"/>
      <c r="Y20" s="220" t="s">
        <v>15</v>
      </c>
      <c r="Z20" s="240" t="s">
        <v>41</v>
      </c>
      <c r="AA20" s="250">
        <f>COUNTIF($H$9:$H$83,9)</f>
        <v>0</v>
      </c>
      <c r="AB20" s="260"/>
    </row>
    <row r="21" spans="1:40" ht="18.600000000000001" customHeight="1">
      <c r="A21" s="480"/>
      <c r="B21" s="42" t="str">
        <f t="shared" si="0"/>
        <v/>
      </c>
      <c r="C21" s="483"/>
      <c r="D21" s="486"/>
      <c r="E21" s="486"/>
      <c r="F21" s="486"/>
      <c r="G21" s="488"/>
      <c r="H21" s="490"/>
      <c r="I21" s="494"/>
      <c r="J21" s="497"/>
      <c r="K21" s="500"/>
      <c r="L21" s="500"/>
      <c r="M21" s="500"/>
      <c r="N21" s="500"/>
      <c r="O21" s="503"/>
      <c r="P21" s="506"/>
      <c r="Q21" s="509"/>
      <c r="R21" s="512"/>
      <c r="S21" s="515"/>
      <c r="T21" s="521"/>
      <c r="U21" s="167"/>
      <c r="V21" s="170"/>
      <c r="W21" s="181"/>
      <c r="X21" s="203"/>
      <c r="Y21" s="220" t="s">
        <v>24</v>
      </c>
      <c r="Z21" s="240" t="s">
        <v>67</v>
      </c>
      <c r="AA21" s="250">
        <f>COUNTIF($H$9:$H$83,10)</f>
        <v>0</v>
      </c>
      <c r="AB21" s="260"/>
    </row>
    <row r="22" spans="1:40" ht="18.600000000000001" customHeight="1">
      <c r="A22" s="480"/>
      <c r="B22" s="42" t="str">
        <f t="shared" si="0"/>
        <v/>
      </c>
      <c r="C22" s="483"/>
      <c r="D22" s="486"/>
      <c r="E22" s="486"/>
      <c r="F22" s="486"/>
      <c r="G22" s="488"/>
      <c r="H22" s="490"/>
      <c r="I22" s="494"/>
      <c r="J22" s="497"/>
      <c r="K22" s="500"/>
      <c r="L22" s="500"/>
      <c r="M22" s="500"/>
      <c r="N22" s="500"/>
      <c r="O22" s="503"/>
      <c r="P22" s="506"/>
      <c r="Q22" s="509"/>
      <c r="R22" s="512"/>
      <c r="S22" s="515"/>
      <c r="T22" s="521"/>
      <c r="U22" s="167"/>
      <c r="V22" s="170"/>
      <c r="W22" s="181"/>
      <c r="X22" s="203"/>
      <c r="Y22" s="220" t="s">
        <v>26</v>
      </c>
      <c r="Z22" s="240" t="s">
        <v>81</v>
      </c>
      <c r="AA22" s="250">
        <f>COUNTIF($H$9:$H$83,11)</f>
        <v>0</v>
      </c>
      <c r="AB22" s="260"/>
    </row>
    <row r="23" spans="1:40" ht="18.600000000000001" customHeight="1">
      <c r="A23" s="480"/>
      <c r="B23" s="42" t="str">
        <f t="shared" si="0"/>
        <v/>
      </c>
      <c r="C23" s="483"/>
      <c r="D23" s="486"/>
      <c r="E23" s="486"/>
      <c r="F23" s="486"/>
      <c r="G23" s="488"/>
      <c r="H23" s="490"/>
      <c r="I23" s="494"/>
      <c r="J23" s="497"/>
      <c r="K23" s="500"/>
      <c r="L23" s="500"/>
      <c r="M23" s="500"/>
      <c r="N23" s="500"/>
      <c r="O23" s="503"/>
      <c r="P23" s="506"/>
      <c r="Q23" s="509"/>
      <c r="R23" s="512"/>
      <c r="S23" s="515"/>
      <c r="T23" s="521"/>
      <c r="U23" s="167"/>
      <c r="V23" s="170"/>
      <c r="W23" s="181"/>
      <c r="X23" s="203"/>
      <c r="Y23" s="220" t="s">
        <v>31</v>
      </c>
      <c r="Z23" s="240" t="s">
        <v>114</v>
      </c>
      <c r="AA23" s="250">
        <f>COUNTIF($H$9:$H$83,12)</f>
        <v>0</v>
      </c>
      <c r="AB23" s="261"/>
    </row>
    <row r="24" spans="1:40" ht="18.600000000000001" customHeight="1">
      <c r="A24" s="480"/>
      <c r="B24" s="42" t="str">
        <f t="shared" si="0"/>
        <v/>
      </c>
      <c r="C24" s="483"/>
      <c r="D24" s="486"/>
      <c r="E24" s="486"/>
      <c r="F24" s="486"/>
      <c r="G24" s="488"/>
      <c r="H24" s="490"/>
      <c r="I24" s="494"/>
      <c r="J24" s="497"/>
      <c r="K24" s="500"/>
      <c r="L24" s="500"/>
      <c r="M24" s="500"/>
      <c r="N24" s="500"/>
      <c r="O24" s="503"/>
      <c r="P24" s="506"/>
      <c r="Q24" s="509"/>
      <c r="R24" s="512"/>
      <c r="S24" s="515"/>
      <c r="T24" s="521"/>
      <c r="U24" s="167"/>
      <c r="V24" s="170"/>
      <c r="W24" s="181"/>
      <c r="X24" s="203"/>
      <c r="Y24" s="221" t="s">
        <v>34</v>
      </c>
      <c r="Z24" s="240" t="s">
        <v>115</v>
      </c>
      <c r="AA24" s="250">
        <f>COUNTIF($H$9:$H$83,13)</f>
        <v>0</v>
      </c>
      <c r="AB24" s="260"/>
    </row>
    <row r="25" spans="1:40" ht="18.600000000000001" customHeight="1">
      <c r="A25" s="480"/>
      <c r="B25" s="42" t="str">
        <f t="shared" si="0"/>
        <v/>
      </c>
      <c r="C25" s="483"/>
      <c r="D25" s="486"/>
      <c r="E25" s="486"/>
      <c r="F25" s="486"/>
      <c r="G25" s="488"/>
      <c r="H25" s="491"/>
      <c r="I25" s="495"/>
      <c r="J25" s="498"/>
      <c r="K25" s="501"/>
      <c r="L25" s="501"/>
      <c r="M25" s="501"/>
      <c r="N25" s="501"/>
      <c r="O25" s="503"/>
      <c r="P25" s="506"/>
      <c r="Q25" s="509"/>
      <c r="R25" s="512"/>
      <c r="S25" s="515"/>
      <c r="T25" s="521"/>
      <c r="U25" s="167"/>
      <c r="V25" s="170"/>
      <c r="W25" s="181"/>
      <c r="X25" s="203"/>
      <c r="Y25" s="223" t="s">
        <v>38</v>
      </c>
      <c r="Z25" s="241" t="s">
        <v>116</v>
      </c>
      <c r="AA25" s="251">
        <f>COUNTIF($H$9:$H$83,14)</f>
        <v>0</v>
      </c>
      <c r="AB25" s="262"/>
    </row>
    <row r="26" spans="1:40" ht="18.600000000000001" customHeight="1">
      <c r="A26" s="480"/>
      <c r="B26" s="42" t="str">
        <f t="shared" si="0"/>
        <v/>
      </c>
      <c r="C26" s="483"/>
      <c r="D26" s="486"/>
      <c r="E26" s="486"/>
      <c r="F26" s="486"/>
      <c r="G26" s="488"/>
      <c r="H26" s="491"/>
      <c r="I26" s="495"/>
      <c r="J26" s="498"/>
      <c r="K26" s="501"/>
      <c r="L26" s="501"/>
      <c r="M26" s="501"/>
      <c r="N26" s="501"/>
      <c r="O26" s="503"/>
      <c r="P26" s="506"/>
      <c r="Q26" s="509"/>
      <c r="R26" s="512"/>
      <c r="S26" s="515"/>
      <c r="T26" s="521"/>
      <c r="U26" s="167"/>
      <c r="V26" s="170"/>
      <c r="W26" s="181"/>
      <c r="X26" s="204"/>
      <c r="Y26" s="224" t="s">
        <v>39</v>
      </c>
      <c r="Z26" s="242" t="s">
        <v>119</v>
      </c>
      <c r="AA26" s="252">
        <f>SUM(AA12:AA25)</f>
        <v>0</v>
      </c>
      <c r="AB26" s="263"/>
    </row>
    <row r="27" spans="1:40" ht="18.600000000000001" customHeight="1">
      <c r="A27" s="480"/>
      <c r="B27" s="42" t="str">
        <f t="shared" si="0"/>
        <v/>
      </c>
      <c r="C27" s="483"/>
      <c r="D27" s="486"/>
      <c r="E27" s="486"/>
      <c r="F27" s="486"/>
      <c r="G27" s="488"/>
      <c r="H27" s="491"/>
      <c r="I27" s="495"/>
      <c r="J27" s="498"/>
      <c r="K27" s="501"/>
      <c r="L27" s="501"/>
      <c r="M27" s="501"/>
      <c r="N27" s="501"/>
      <c r="O27" s="503"/>
      <c r="P27" s="506"/>
      <c r="Q27" s="509"/>
      <c r="R27" s="512"/>
      <c r="S27" s="515"/>
      <c r="T27" s="521"/>
      <c r="U27" s="167"/>
      <c r="V27" s="170"/>
      <c r="W27" s="181"/>
      <c r="X27" s="203" t="s">
        <v>106</v>
      </c>
      <c r="Y27" s="225" t="s">
        <v>28</v>
      </c>
      <c r="Z27" s="243" t="s">
        <v>120</v>
      </c>
      <c r="AA27" s="249">
        <f>COUNTIF($I$9:$I$83,16)</f>
        <v>0</v>
      </c>
      <c r="AB27" s="259" t="s">
        <v>6</v>
      </c>
    </row>
    <row r="28" spans="1:40" ht="18.600000000000001" customHeight="1">
      <c r="A28" s="480"/>
      <c r="B28" s="42" t="str">
        <f t="shared" si="0"/>
        <v/>
      </c>
      <c r="C28" s="483"/>
      <c r="D28" s="486"/>
      <c r="E28" s="486"/>
      <c r="F28" s="486"/>
      <c r="G28" s="488"/>
      <c r="H28" s="490"/>
      <c r="I28" s="494"/>
      <c r="J28" s="497"/>
      <c r="K28" s="500"/>
      <c r="L28" s="500"/>
      <c r="M28" s="500"/>
      <c r="N28" s="500"/>
      <c r="O28" s="503"/>
      <c r="P28" s="506"/>
      <c r="Q28" s="509"/>
      <c r="R28" s="512"/>
      <c r="S28" s="515"/>
      <c r="T28" s="521"/>
      <c r="U28" s="167"/>
      <c r="V28" s="170"/>
      <c r="W28" s="181"/>
      <c r="X28" s="203"/>
      <c r="Y28" s="226" t="s">
        <v>40</v>
      </c>
      <c r="Z28" s="240" t="s">
        <v>121</v>
      </c>
      <c r="AA28" s="250">
        <f>COUNTIF($I$9:$I$83,17)</f>
        <v>0</v>
      </c>
      <c r="AB28" s="260"/>
    </row>
    <row r="29" spans="1:40" ht="18.600000000000001" customHeight="1">
      <c r="A29" s="480"/>
      <c r="B29" s="42" t="str">
        <f t="shared" si="0"/>
        <v/>
      </c>
      <c r="C29" s="483"/>
      <c r="D29" s="486"/>
      <c r="E29" s="486"/>
      <c r="F29" s="486"/>
      <c r="G29" s="488"/>
      <c r="H29" s="490"/>
      <c r="I29" s="494"/>
      <c r="J29" s="497"/>
      <c r="K29" s="500"/>
      <c r="L29" s="500"/>
      <c r="M29" s="500"/>
      <c r="N29" s="500"/>
      <c r="O29" s="503"/>
      <c r="P29" s="506"/>
      <c r="Q29" s="509"/>
      <c r="R29" s="512"/>
      <c r="S29" s="515"/>
      <c r="T29" s="521"/>
      <c r="U29" s="167"/>
      <c r="V29" s="170"/>
      <c r="W29" s="181"/>
      <c r="X29" s="203"/>
      <c r="Y29" s="226" t="s">
        <v>47</v>
      </c>
      <c r="Z29" s="240" t="s">
        <v>122</v>
      </c>
      <c r="AA29" s="250">
        <f>COUNTIF($I$9:$I$83,18)</f>
        <v>0</v>
      </c>
      <c r="AB29" s="260"/>
    </row>
    <row r="30" spans="1:40" ht="18.600000000000001" customHeight="1">
      <c r="A30" s="480"/>
      <c r="B30" s="42" t="str">
        <f t="shared" si="0"/>
        <v/>
      </c>
      <c r="C30" s="483"/>
      <c r="D30" s="486"/>
      <c r="E30" s="486"/>
      <c r="F30" s="486"/>
      <c r="G30" s="488"/>
      <c r="H30" s="490"/>
      <c r="I30" s="494"/>
      <c r="J30" s="497"/>
      <c r="K30" s="500"/>
      <c r="L30" s="500"/>
      <c r="M30" s="500"/>
      <c r="N30" s="500"/>
      <c r="O30" s="503"/>
      <c r="P30" s="506"/>
      <c r="Q30" s="509"/>
      <c r="R30" s="512"/>
      <c r="S30" s="515"/>
      <c r="T30" s="521"/>
      <c r="U30" s="167"/>
      <c r="V30" s="170"/>
      <c r="W30" s="181"/>
      <c r="X30" s="203"/>
      <c r="Y30" s="223" t="s">
        <v>38</v>
      </c>
      <c r="Z30" s="241" t="s">
        <v>124</v>
      </c>
      <c r="AA30" s="251">
        <f>COUNTIF($I$9:$I$83,19)</f>
        <v>0</v>
      </c>
      <c r="AB30" s="262"/>
    </row>
    <row r="31" spans="1:40" ht="18.600000000000001" customHeight="1">
      <c r="A31" s="480"/>
      <c r="B31" s="42" t="str">
        <f t="shared" si="0"/>
        <v/>
      </c>
      <c r="C31" s="483"/>
      <c r="D31" s="486"/>
      <c r="E31" s="486"/>
      <c r="F31" s="486"/>
      <c r="G31" s="488"/>
      <c r="H31" s="490"/>
      <c r="I31" s="494"/>
      <c r="J31" s="497"/>
      <c r="K31" s="500"/>
      <c r="L31" s="500"/>
      <c r="M31" s="500"/>
      <c r="N31" s="500"/>
      <c r="O31" s="503"/>
      <c r="P31" s="506"/>
      <c r="Q31" s="509"/>
      <c r="R31" s="512"/>
      <c r="S31" s="515"/>
      <c r="T31" s="521"/>
      <c r="U31" s="167"/>
      <c r="V31" s="170"/>
      <c r="W31" s="182"/>
      <c r="X31" s="204"/>
      <c r="Y31" s="224" t="s">
        <v>39</v>
      </c>
      <c r="Z31" s="244" t="s">
        <v>125</v>
      </c>
      <c r="AA31" s="252">
        <f>SUM(AA27:AA30)</f>
        <v>0</v>
      </c>
      <c r="AB31" s="263"/>
    </row>
    <row r="32" spans="1:40" ht="18.600000000000001" customHeight="1">
      <c r="A32" s="480"/>
      <c r="B32" s="42" t="str">
        <f t="shared" si="0"/>
        <v/>
      </c>
      <c r="C32" s="483"/>
      <c r="D32" s="486"/>
      <c r="E32" s="486"/>
      <c r="F32" s="486"/>
      <c r="G32" s="488"/>
      <c r="H32" s="490"/>
      <c r="I32" s="494"/>
      <c r="J32" s="497"/>
      <c r="K32" s="500"/>
      <c r="L32" s="500"/>
      <c r="M32" s="500"/>
      <c r="N32" s="500"/>
      <c r="O32" s="503"/>
      <c r="P32" s="506"/>
      <c r="Q32" s="509"/>
      <c r="R32" s="512"/>
      <c r="S32" s="515"/>
      <c r="T32" s="521"/>
      <c r="U32" s="167"/>
      <c r="V32" s="170"/>
      <c r="W32" s="183" t="s">
        <v>153</v>
      </c>
      <c r="X32" s="205"/>
      <c r="Y32" s="205"/>
      <c r="Z32" s="205"/>
      <c r="AA32" s="205"/>
      <c r="AB32" s="205"/>
    </row>
    <row r="33" spans="1:28" ht="18.600000000000001" customHeight="1">
      <c r="A33" s="480"/>
      <c r="B33" s="42" t="str">
        <f t="shared" si="0"/>
        <v/>
      </c>
      <c r="C33" s="483"/>
      <c r="D33" s="486"/>
      <c r="E33" s="486"/>
      <c r="F33" s="486"/>
      <c r="G33" s="488"/>
      <c r="H33" s="490"/>
      <c r="I33" s="494"/>
      <c r="J33" s="497"/>
      <c r="K33" s="500"/>
      <c r="L33" s="500"/>
      <c r="M33" s="500"/>
      <c r="N33" s="500"/>
      <c r="O33" s="503"/>
      <c r="P33" s="506"/>
      <c r="Q33" s="509"/>
      <c r="R33" s="512"/>
      <c r="S33" s="515"/>
      <c r="T33" s="521"/>
      <c r="U33" s="167"/>
      <c r="V33" s="170"/>
      <c r="W33" s="184" t="s">
        <v>443</v>
      </c>
      <c r="X33" s="206"/>
      <c r="Y33" s="227" t="s">
        <v>60</v>
      </c>
      <c r="Z33" s="239" t="s">
        <v>76</v>
      </c>
      <c r="AA33" s="249">
        <f>J84</f>
        <v>0</v>
      </c>
      <c r="AB33" s="259" t="s">
        <v>6</v>
      </c>
    </row>
    <row r="34" spans="1:28" ht="18.600000000000001" customHeight="1">
      <c r="A34" s="480"/>
      <c r="B34" s="42" t="str">
        <f t="shared" si="0"/>
        <v/>
      </c>
      <c r="C34" s="483"/>
      <c r="D34" s="486"/>
      <c r="E34" s="486"/>
      <c r="F34" s="486"/>
      <c r="G34" s="488"/>
      <c r="H34" s="490"/>
      <c r="I34" s="494"/>
      <c r="J34" s="497"/>
      <c r="K34" s="500"/>
      <c r="L34" s="500"/>
      <c r="M34" s="500"/>
      <c r="N34" s="500"/>
      <c r="O34" s="503"/>
      <c r="P34" s="506"/>
      <c r="Q34" s="509"/>
      <c r="R34" s="512"/>
      <c r="S34" s="515"/>
      <c r="T34" s="521"/>
      <c r="U34" s="167"/>
      <c r="V34" s="170"/>
      <c r="W34" s="185"/>
      <c r="X34" s="207"/>
      <c r="Y34" s="228" t="s">
        <v>104</v>
      </c>
      <c r="Z34" s="240" t="s">
        <v>78</v>
      </c>
      <c r="AA34" s="250">
        <f>K84</f>
        <v>0</v>
      </c>
      <c r="AB34" s="260"/>
    </row>
    <row r="35" spans="1:28" ht="18.600000000000001" customHeight="1">
      <c r="A35" s="480"/>
      <c r="B35" s="42" t="str">
        <f t="shared" si="0"/>
        <v/>
      </c>
      <c r="C35" s="483"/>
      <c r="D35" s="486"/>
      <c r="E35" s="486"/>
      <c r="F35" s="486"/>
      <c r="G35" s="488"/>
      <c r="H35" s="490"/>
      <c r="I35" s="494"/>
      <c r="J35" s="497"/>
      <c r="K35" s="500"/>
      <c r="L35" s="500"/>
      <c r="M35" s="500"/>
      <c r="N35" s="500"/>
      <c r="O35" s="503"/>
      <c r="P35" s="506"/>
      <c r="Q35" s="509"/>
      <c r="R35" s="512"/>
      <c r="S35" s="515"/>
      <c r="T35" s="521"/>
      <c r="U35" s="167"/>
      <c r="V35" s="170"/>
      <c r="W35" s="185"/>
      <c r="X35" s="207"/>
      <c r="Y35" s="229" t="s">
        <v>63</v>
      </c>
      <c r="Z35" s="240" t="s">
        <v>62</v>
      </c>
      <c r="AA35" s="250">
        <f>L84</f>
        <v>0</v>
      </c>
      <c r="AB35" s="260"/>
    </row>
    <row r="36" spans="1:28" ht="18.600000000000001" customHeight="1">
      <c r="A36" s="480"/>
      <c r="B36" s="42" t="str">
        <f t="shared" si="0"/>
        <v/>
      </c>
      <c r="C36" s="483"/>
      <c r="D36" s="486"/>
      <c r="E36" s="486"/>
      <c r="F36" s="486"/>
      <c r="G36" s="488"/>
      <c r="H36" s="491"/>
      <c r="I36" s="495"/>
      <c r="J36" s="497"/>
      <c r="K36" s="500"/>
      <c r="L36" s="500"/>
      <c r="M36" s="500"/>
      <c r="N36" s="500"/>
      <c r="O36" s="503"/>
      <c r="P36" s="506"/>
      <c r="Q36" s="509"/>
      <c r="R36" s="512"/>
      <c r="S36" s="515"/>
      <c r="T36" s="521"/>
      <c r="U36" s="167"/>
      <c r="V36" s="170"/>
      <c r="W36" s="185"/>
      <c r="X36" s="207"/>
      <c r="Y36" s="221" t="s">
        <v>65</v>
      </c>
      <c r="Z36" s="240" t="s">
        <v>79</v>
      </c>
      <c r="AA36" s="250">
        <f>M84</f>
        <v>0</v>
      </c>
      <c r="AB36" s="260"/>
    </row>
    <row r="37" spans="1:28" ht="18.600000000000001" customHeight="1">
      <c r="A37" s="480"/>
      <c r="B37" s="42" t="str">
        <f t="shared" si="0"/>
        <v/>
      </c>
      <c r="C37" s="483"/>
      <c r="D37" s="486"/>
      <c r="E37" s="486"/>
      <c r="F37" s="486"/>
      <c r="G37" s="488"/>
      <c r="H37" s="490"/>
      <c r="I37" s="494"/>
      <c r="J37" s="497"/>
      <c r="K37" s="500"/>
      <c r="L37" s="500"/>
      <c r="M37" s="500"/>
      <c r="N37" s="500"/>
      <c r="O37" s="503"/>
      <c r="P37" s="506"/>
      <c r="Q37" s="509"/>
      <c r="R37" s="512"/>
      <c r="S37" s="515"/>
      <c r="T37" s="521"/>
      <c r="U37" s="167"/>
      <c r="V37" s="170"/>
      <c r="W37" s="185"/>
      <c r="X37" s="207"/>
      <c r="Y37" s="220" t="s">
        <v>33</v>
      </c>
      <c r="Z37" s="240" t="s">
        <v>69</v>
      </c>
      <c r="AA37" s="250">
        <f>N84</f>
        <v>0</v>
      </c>
      <c r="AB37" s="260"/>
    </row>
    <row r="38" spans="1:28" ht="18.600000000000001" customHeight="1">
      <c r="A38" s="480"/>
      <c r="B38" s="42" t="str">
        <f t="shared" si="0"/>
        <v/>
      </c>
      <c r="C38" s="483"/>
      <c r="D38" s="486"/>
      <c r="E38" s="486"/>
      <c r="F38" s="486"/>
      <c r="G38" s="488"/>
      <c r="H38" s="490"/>
      <c r="I38" s="494"/>
      <c r="J38" s="497"/>
      <c r="K38" s="500"/>
      <c r="L38" s="500"/>
      <c r="M38" s="500"/>
      <c r="N38" s="500"/>
      <c r="O38" s="503"/>
      <c r="P38" s="506"/>
      <c r="Q38" s="509"/>
      <c r="R38" s="512"/>
      <c r="S38" s="515"/>
      <c r="T38" s="521"/>
      <c r="U38" s="167"/>
      <c r="V38" s="170"/>
      <c r="W38" s="186"/>
      <c r="X38" s="208"/>
      <c r="Y38" s="230" t="s">
        <v>86</v>
      </c>
      <c r="Z38" s="241" t="s">
        <v>73</v>
      </c>
      <c r="AA38" s="251">
        <f>O84</f>
        <v>0</v>
      </c>
      <c r="AB38" s="262"/>
    </row>
    <row r="39" spans="1:28" ht="18.600000000000001" customHeight="1">
      <c r="A39" s="528"/>
      <c r="B39" s="42" t="str">
        <f t="shared" si="0"/>
        <v/>
      </c>
      <c r="C39" s="483"/>
      <c r="D39" s="530"/>
      <c r="E39" s="530"/>
      <c r="F39" s="530"/>
      <c r="G39" s="530"/>
      <c r="H39" s="490"/>
      <c r="I39" s="494"/>
      <c r="J39" s="497"/>
      <c r="K39" s="500"/>
      <c r="L39" s="500"/>
      <c r="M39" s="500"/>
      <c r="N39" s="500"/>
      <c r="O39" s="503"/>
      <c r="P39" s="506"/>
      <c r="Q39" s="509"/>
      <c r="R39" s="512"/>
      <c r="S39" s="515"/>
      <c r="T39" s="521"/>
      <c r="V39" s="170"/>
      <c r="W39" s="187"/>
      <c r="X39" s="187"/>
      <c r="Y39" s="231"/>
      <c r="Z39" s="245"/>
    </row>
    <row r="40" spans="1:28" ht="18.600000000000001" customHeight="1">
      <c r="A40" s="528"/>
      <c r="B40" s="42" t="str">
        <f t="shared" si="0"/>
        <v/>
      </c>
      <c r="C40" s="483"/>
      <c r="D40" s="530"/>
      <c r="E40" s="530"/>
      <c r="F40" s="530"/>
      <c r="G40" s="530"/>
      <c r="H40" s="490"/>
      <c r="I40" s="494"/>
      <c r="J40" s="497"/>
      <c r="K40" s="500"/>
      <c r="L40" s="500"/>
      <c r="M40" s="500"/>
      <c r="N40" s="500"/>
      <c r="O40" s="503"/>
      <c r="P40" s="506"/>
      <c r="Q40" s="509"/>
      <c r="R40" s="512"/>
      <c r="S40" s="515"/>
      <c r="T40" s="521"/>
      <c r="V40" s="170"/>
      <c r="W40" s="188" t="s">
        <v>48</v>
      </c>
      <c r="X40" s="209"/>
      <c r="Y40" s="227" t="s">
        <v>46</v>
      </c>
      <c r="Z40" s="239" t="s">
        <v>16</v>
      </c>
      <c r="AA40" s="249">
        <f>P84</f>
        <v>0</v>
      </c>
      <c r="AB40" s="264" t="s">
        <v>49</v>
      </c>
    </row>
    <row r="41" spans="1:28" ht="18.600000000000001" customHeight="1">
      <c r="A41" s="528"/>
      <c r="B41" s="42" t="str">
        <f t="shared" si="0"/>
        <v/>
      </c>
      <c r="C41" s="483"/>
      <c r="D41" s="530"/>
      <c r="E41" s="530"/>
      <c r="F41" s="530"/>
      <c r="G41" s="530"/>
      <c r="H41" s="490"/>
      <c r="I41" s="494"/>
      <c r="J41" s="497"/>
      <c r="K41" s="500"/>
      <c r="L41" s="500"/>
      <c r="M41" s="500"/>
      <c r="N41" s="500"/>
      <c r="O41" s="503"/>
      <c r="P41" s="506"/>
      <c r="Q41" s="509"/>
      <c r="R41" s="512"/>
      <c r="S41" s="515"/>
      <c r="T41" s="521"/>
      <c r="V41" s="170"/>
      <c r="W41" s="189"/>
      <c r="X41" s="210"/>
      <c r="Y41" s="232" t="s">
        <v>59</v>
      </c>
      <c r="Z41" s="241" t="s">
        <v>80</v>
      </c>
      <c r="AA41" s="251">
        <f>Q84</f>
        <v>0</v>
      </c>
      <c r="AB41" s="262"/>
    </row>
    <row r="42" spans="1:28" ht="18.600000000000001" customHeight="1">
      <c r="A42" s="528"/>
      <c r="B42" s="42" t="str">
        <f t="shared" si="0"/>
        <v/>
      </c>
      <c r="C42" s="483"/>
      <c r="D42" s="530"/>
      <c r="E42" s="530"/>
      <c r="F42" s="530"/>
      <c r="G42" s="530"/>
      <c r="H42" s="490"/>
      <c r="I42" s="494"/>
      <c r="J42" s="497"/>
      <c r="K42" s="500"/>
      <c r="L42" s="500"/>
      <c r="M42" s="500"/>
      <c r="N42" s="500"/>
      <c r="O42" s="503"/>
      <c r="P42" s="506"/>
      <c r="Q42" s="509"/>
      <c r="R42" s="512"/>
      <c r="S42" s="515"/>
      <c r="T42" s="521"/>
      <c r="V42" s="170"/>
      <c r="W42" s="187"/>
      <c r="X42" s="187"/>
      <c r="Y42" s="231"/>
      <c r="Z42" s="245"/>
    </row>
    <row r="43" spans="1:28" ht="18.600000000000001" customHeight="1">
      <c r="A43" s="528"/>
      <c r="B43" s="42" t="str">
        <f t="shared" si="0"/>
        <v/>
      </c>
      <c r="C43" s="483"/>
      <c r="D43" s="530"/>
      <c r="E43" s="530"/>
      <c r="F43" s="530"/>
      <c r="G43" s="530"/>
      <c r="H43" s="490"/>
      <c r="I43" s="494"/>
      <c r="J43" s="497"/>
      <c r="K43" s="500"/>
      <c r="L43" s="500"/>
      <c r="M43" s="500"/>
      <c r="N43" s="500"/>
      <c r="O43" s="503"/>
      <c r="P43" s="506"/>
      <c r="Q43" s="509"/>
      <c r="R43" s="512"/>
      <c r="S43" s="515"/>
      <c r="T43" s="521"/>
      <c r="V43" s="170"/>
      <c r="W43" s="190" t="s">
        <v>57</v>
      </c>
      <c r="X43" s="211"/>
      <c r="Y43" s="227" t="s">
        <v>4</v>
      </c>
      <c r="Z43" s="239" t="s">
        <v>41</v>
      </c>
      <c r="AA43" s="249">
        <f>R84</f>
        <v>0</v>
      </c>
      <c r="AB43" s="264" t="s">
        <v>49</v>
      </c>
    </row>
    <row r="44" spans="1:28" ht="18.600000000000001" customHeight="1">
      <c r="A44" s="528"/>
      <c r="B44" s="42" t="str">
        <f t="shared" si="0"/>
        <v/>
      </c>
      <c r="C44" s="483"/>
      <c r="D44" s="530"/>
      <c r="E44" s="530"/>
      <c r="F44" s="530"/>
      <c r="G44" s="530"/>
      <c r="H44" s="490"/>
      <c r="I44" s="494"/>
      <c r="J44" s="497"/>
      <c r="K44" s="500"/>
      <c r="L44" s="500"/>
      <c r="M44" s="500"/>
      <c r="N44" s="500"/>
      <c r="O44" s="503"/>
      <c r="P44" s="506"/>
      <c r="Q44" s="509"/>
      <c r="R44" s="512"/>
      <c r="S44" s="515"/>
      <c r="T44" s="521"/>
      <c r="V44" s="170"/>
      <c r="W44" s="191"/>
      <c r="X44" s="212"/>
      <c r="Y44" s="223" t="s">
        <v>36</v>
      </c>
      <c r="Z44" s="241" t="s">
        <v>67</v>
      </c>
      <c r="AA44" s="251">
        <f>S84</f>
        <v>0</v>
      </c>
      <c r="AB44" s="262"/>
    </row>
    <row r="45" spans="1:28" ht="18.600000000000001" customHeight="1">
      <c r="A45" s="528"/>
      <c r="B45" s="42" t="str">
        <f t="shared" si="0"/>
        <v/>
      </c>
      <c r="C45" s="483"/>
      <c r="D45" s="530"/>
      <c r="E45" s="530"/>
      <c r="F45" s="530"/>
      <c r="G45" s="530"/>
      <c r="H45" s="490"/>
      <c r="I45" s="494"/>
      <c r="J45" s="497"/>
      <c r="K45" s="500"/>
      <c r="L45" s="500"/>
      <c r="M45" s="500"/>
      <c r="N45" s="500"/>
      <c r="O45" s="503"/>
      <c r="P45" s="506"/>
      <c r="Q45" s="509"/>
      <c r="R45" s="512"/>
      <c r="S45" s="515"/>
      <c r="T45" s="521"/>
      <c r="V45" s="170"/>
      <c r="W45" s="192"/>
      <c r="X45" s="192"/>
      <c r="Y45" s="233"/>
      <c r="Z45" s="246"/>
    </row>
    <row r="46" spans="1:28" ht="18.600000000000001" customHeight="1">
      <c r="A46" s="528"/>
      <c r="B46" s="42" t="str">
        <f t="shared" si="0"/>
        <v/>
      </c>
      <c r="C46" s="483"/>
      <c r="D46" s="530"/>
      <c r="E46" s="530"/>
      <c r="F46" s="530"/>
      <c r="G46" s="530"/>
      <c r="H46" s="490"/>
      <c r="I46" s="494"/>
      <c r="J46" s="497"/>
      <c r="K46" s="500"/>
      <c r="L46" s="500"/>
      <c r="M46" s="500"/>
      <c r="N46" s="500"/>
      <c r="O46" s="503"/>
      <c r="P46" s="506"/>
      <c r="Q46" s="509"/>
      <c r="R46" s="512"/>
      <c r="S46" s="515"/>
      <c r="T46" s="521"/>
      <c r="V46" s="170"/>
      <c r="W46" s="193"/>
      <c r="X46" s="193"/>
      <c r="Y46" s="234" t="s">
        <v>53</v>
      </c>
      <c r="Z46" s="247" t="s">
        <v>81</v>
      </c>
      <c r="AA46" s="254">
        <f>T84</f>
        <v>0</v>
      </c>
      <c r="AB46" s="265" t="s">
        <v>58</v>
      </c>
    </row>
    <row r="47" spans="1:28" ht="18.600000000000001" customHeight="1">
      <c r="A47" s="528"/>
      <c r="B47" s="42" t="str">
        <f t="shared" si="0"/>
        <v/>
      </c>
      <c r="C47" s="483"/>
      <c r="D47" s="530"/>
      <c r="E47" s="530"/>
      <c r="F47" s="530"/>
      <c r="G47" s="530"/>
      <c r="H47" s="490"/>
      <c r="I47" s="494"/>
      <c r="J47" s="497"/>
      <c r="K47" s="500"/>
      <c r="L47" s="500"/>
      <c r="M47" s="500"/>
      <c r="N47" s="500"/>
      <c r="O47" s="503"/>
      <c r="P47" s="506"/>
      <c r="Q47" s="509"/>
      <c r="R47" s="512"/>
      <c r="S47" s="515"/>
      <c r="T47" s="521"/>
      <c r="W47" s="194" t="str">
        <f>A1&amp;"年"&amp;E1&amp;"月"</f>
        <v>2026年3月</v>
      </c>
      <c r="X47" s="194"/>
      <c r="Y47" s="194"/>
      <c r="Z47" s="246"/>
      <c r="AB47" s="266"/>
    </row>
    <row r="48" spans="1:28" ht="18.600000000000001" customHeight="1">
      <c r="A48" s="528"/>
      <c r="B48" s="42" t="str">
        <f t="shared" si="0"/>
        <v/>
      </c>
      <c r="C48" s="483"/>
      <c r="D48" s="530"/>
      <c r="E48" s="530"/>
      <c r="F48" s="530"/>
      <c r="G48" s="530"/>
      <c r="H48" s="490"/>
      <c r="I48" s="494"/>
      <c r="J48" s="497"/>
      <c r="K48" s="500"/>
      <c r="L48" s="500"/>
      <c r="M48" s="500"/>
      <c r="N48" s="500"/>
      <c r="O48" s="503"/>
      <c r="P48" s="506"/>
      <c r="Q48" s="509"/>
      <c r="R48" s="512"/>
      <c r="S48" s="515"/>
      <c r="T48" s="521"/>
      <c r="W48" s="195" t="s">
        <v>58</v>
      </c>
      <c r="X48" s="195" t="s">
        <v>193</v>
      </c>
      <c r="Y48" s="235"/>
      <c r="Z48" s="246"/>
      <c r="AB48" s="266"/>
    </row>
    <row r="49" spans="1:28" ht="18.600000000000001" customHeight="1">
      <c r="A49" s="528"/>
      <c r="B49" s="42" t="str">
        <f t="shared" si="0"/>
        <v/>
      </c>
      <c r="C49" s="483"/>
      <c r="D49" s="530"/>
      <c r="E49" s="530"/>
      <c r="F49" s="530"/>
      <c r="G49" s="530"/>
      <c r="H49" s="490"/>
      <c r="I49" s="494"/>
      <c r="J49" s="497"/>
      <c r="K49" s="500"/>
      <c r="L49" s="500"/>
      <c r="M49" s="500"/>
      <c r="N49" s="500"/>
      <c r="O49" s="503"/>
      <c r="P49" s="506"/>
      <c r="Q49" s="509"/>
      <c r="R49" s="512"/>
      <c r="S49" s="515"/>
      <c r="T49" s="521"/>
      <c r="W49" s="195">
        <v>1</v>
      </c>
      <c r="X49" s="213">
        <f t="shared" ref="X49:X79" si="1">WEEKDAY($A$1&amp;"/"&amp;$E$1&amp;"/"&amp;W49)</f>
        <v>1</v>
      </c>
      <c r="Y49" s="236"/>
      <c r="Z49" s="246"/>
      <c r="AB49" s="266"/>
    </row>
    <row r="50" spans="1:28" ht="18.600000000000001" customHeight="1">
      <c r="A50" s="528"/>
      <c r="B50" s="42" t="str">
        <f t="shared" si="0"/>
        <v/>
      </c>
      <c r="C50" s="483"/>
      <c r="D50" s="530"/>
      <c r="E50" s="530"/>
      <c r="F50" s="530"/>
      <c r="G50" s="530"/>
      <c r="H50" s="490"/>
      <c r="I50" s="494"/>
      <c r="J50" s="497"/>
      <c r="K50" s="500"/>
      <c r="L50" s="500"/>
      <c r="M50" s="500"/>
      <c r="N50" s="500"/>
      <c r="O50" s="503"/>
      <c r="P50" s="506"/>
      <c r="Q50" s="509"/>
      <c r="R50" s="512"/>
      <c r="S50" s="515"/>
      <c r="T50" s="521"/>
      <c r="W50" s="195">
        <v>2</v>
      </c>
      <c r="X50" s="213">
        <f t="shared" si="1"/>
        <v>2</v>
      </c>
      <c r="Y50" s="235"/>
      <c r="Z50" s="246"/>
      <c r="AB50" s="266"/>
    </row>
    <row r="51" spans="1:28" ht="18.600000000000001" customHeight="1">
      <c r="A51" s="528"/>
      <c r="B51" s="42" t="str">
        <f t="shared" si="0"/>
        <v/>
      </c>
      <c r="C51" s="483"/>
      <c r="D51" s="530"/>
      <c r="E51" s="530"/>
      <c r="F51" s="530"/>
      <c r="G51" s="530"/>
      <c r="H51" s="490"/>
      <c r="I51" s="494"/>
      <c r="J51" s="497"/>
      <c r="K51" s="500"/>
      <c r="L51" s="500"/>
      <c r="M51" s="500"/>
      <c r="N51" s="500"/>
      <c r="O51" s="503"/>
      <c r="P51" s="506"/>
      <c r="Q51" s="509"/>
      <c r="R51" s="512"/>
      <c r="S51" s="515"/>
      <c r="T51" s="521"/>
      <c r="W51" s="195">
        <v>3</v>
      </c>
      <c r="X51" s="213">
        <f t="shared" si="1"/>
        <v>3</v>
      </c>
      <c r="Y51" s="235"/>
      <c r="Z51" s="246"/>
      <c r="AB51" s="266"/>
    </row>
    <row r="52" spans="1:28" ht="18.600000000000001" customHeight="1">
      <c r="A52" s="528"/>
      <c r="B52" s="42" t="str">
        <f t="shared" si="0"/>
        <v/>
      </c>
      <c r="C52" s="483"/>
      <c r="D52" s="530"/>
      <c r="E52" s="530"/>
      <c r="F52" s="530"/>
      <c r="G52" s="530"/>
      <c r="H52" s="490"/>
      <c r="I52" s="494"/>
      <c r="J52" s="497"/>
      <c r="K52" s="500"/>
      <c r="L52" s="500"/>
      <c r="M52" s="500"/>
      <c r="N52" s="500"/>
      <c r="O52" s="503"/>
      <c r="P52" s="506"/>
      <c r="Q52" s="509"/>
      <c r="R52" s="512"/>
      <c r="S52" s="515"/>
      <c r="T52" s="521"/>
      <c r="W52" s="195">
        <v>4</v>
      </c>
      <c r="X52" s="213">
        <f t="shared" si="1"/>
        <v>4</v>
      </c>
      <c r="Y52" s="235"/>
      <c r="Z52" s="246"/>
      <c r="AB52" s="266"/>
    </row>
    <row r="53" spans="1:28" ht="18.600000000000001" customHeight="1">
      <c r="A53" s="528"/>
      <c r="B53" s="42" t="str">
        <f t="shared" si="0"/>
        <v/>
      </c>
      <c r="C53" s="483"/>
      <c r="D53" s="530"/>
      <c r="E53" s="530"/>
      <c r="F53" s="530"/>
      <c r="G53" s="530"/>
      <c r="H53" s="490"/>
      <c r="I53" s="494"/>
      <c r="J53" s="497"/>
      <c r="K53" s="500"/>
      <c r="L53" s="500"/>
      <c r="M53" s="500"/>
      <c r="N53" s="500"/>
      <c r="O53" s="503"/>
      <c r="P53" s="506"/>
      <c r="Q53" s="509"/>
      <c r="R53" s="512"/>
      <c r="S53" s="515"/>
      <c r="T53" s="521"/>
      <c r="W53" s="195">
        <v>5</v>
      </c>
      <c r="X53" s="213">
        <f t="shared" si="1"/>
        <v>5</v>
      </c>
      <c r="Y53" s="235"/>
      <c r="Z53" s="246"/>
      <c r="AB53" s="266"/>
    </row>
    <row r="54" spans="1:28" ht="18.600000000000001" customHeight="1">
      <c r="A54" s="528"/>
      <c r="B54" s="42" t="str">
        <f t="shared" si="0"/>
        <v/>
      </c>
      <c r="C54" s="483"/>
      <c r="D54" s="530"/>
      <c r="E54" s="530"/>
      <c r="F54" s="530"/>
      <c r="G54" s="530"/>
      <c r="H54" s="490"/>
      <c r="I54" s="494"/>
      <c r="J54" s="497"/>
      <c r="K54" s="500"/>
      <c r="L54" s="500"/>
      <c r="M54" s="500"/>
      <c r="N54" s="500"/>
      <c r="O54" s="503"/>
      <c r="P54" s="506"/>
      <c r="Q54" s="509"/>
      <c r="R54" s="512"/>
      <c r="S54" s="515"/>
      <c r="T54" s="521"/>
      <c r="W54" s="195">
        <v>6</v>
      </c>
      <c r="X54" s="213">
        <f t="shared" si="1"/>
        <v>6</v>
      </c>
      <c r="Y54" s="235"/>
      <c r="Z54" s="246"/>
      <c r="AB54" s="266"/>
    </row>
    <row r="55" spans="1:28" ht="18.600000000000001" customHeight="1">
      <c r="A55" s="528"/>
      <c r="B55" s="42" t="str">
        <f t="shared" si="0"/>
        <v/>
      </c>
      <c r="C55" s="483"/>
      <c r="D55" s="530"/>
      <c r="E55" s="530"/>
      <c r="F55" s="530"/>
      <c r="G55" s="530"/>
      <c r="H55" s="490"/>
      <c r="I55" s="494"/>
      <c r="J55" s="497"/>
      <c r="K55" s="500"/>
      <c r="L55" s="500"/>
      <c r="M55" s="500"/>
      <c r="N55" s="500"/>
      <c r="O55" s="503"/>
      <c r="P55" s="506"/>
      <c r="Q55" s="509"/>
      <c r="R55" s="512"/>
      <c r="S55" s="515"/>
      <c r="T55" s="521"/>
      <c r="W55" s="195">
        <v>7</v>
      </c>
      <c r="X55" s="213">
        <f t="shared" si="1"/>
        <v>7</v>
      </c>
      <c r="Y55" s="235"/>
      <c r="Z55" s="246"/>
      <c r="AB55" s="266"/>
    </row>
    <row r="56" spans="1:28" ht="18.600000000000001" customHeight="1">
      <c r="A56" s="528"/>
      <c r="B56" s="42" t="str">
        <f t="shared" si="0"/>
        <v/>
      </c>
      <c r="C56" s="483"/>
      <c r="D56" s="530"/>
      <c r="E56" s="530"/>
      <c r="F56" s="530"/>
      <c r="G56" s="530"/>
      <c r="H56" s="490"/>
      <c r="I56" s="494"/>
      <c r="J56" s="497"/>
      <c r="K56" s="500"/>
      <c r="L56" s="500"/>
      <c r="M56" s="500"/>
      <c r="N56" s="500"/>
      <c r="O56" s="503"/>
      <c r="P56" s="506"/>
      <c r="Q56" s="509"/>
      <c r="R56" s="512"/>
      <c r="S56" s="515"/>
      <c r="T56" s="521"/>
      <c r="W56" s="195">
        <v>8</v>
      </c>
      <c r="X56" s="213">
        <f t="shared" si="1"/>
        <v>1</v>
      </c>
      <c r="Y56" s="235"/>
      <c r="Z56" s="246"/>
      <c r="AB56" s="266"/>
    </row>
    <row r="57" spans="1:28" ht="18.600000000000001" customHeight="1">
      <c r="A57" s="528"/>
      <c r="B57" s="42" t="str">
        <f t="shared" si="0"/>
        <v/>
      </c>
      <c r="C57" s="483"/>
      <c r="D57" s="530"/>
      <c r="E57" s="530"/>
      <c r="F57" s="530"/>
      <c r="G57" s="530"/>
      <c r="H57" s="490"/>
      <c r="I57" s="494"/>
      <c r="J57" s="497"/>
      <c r="K57" s="500"/>
      <c r="L57" s="500"/>
      <c r="M57" s="500"/>
      <c r="N57" s="500"/>
      <c r="O57" s="503"/>
      <c r="P57" s="506"/>
      <c r="Q57" s="509"/>
      <c r="R57" s="512"/>
      <c r="S57" s="515"/>
      <c r="T57" s="521"/>
      <c r="W57" s="195">
        <v>9</v>
      </c>
      <c r="X57" s="213">
        <f t="shared" si="1"/>
        <v>2</v>
      </c>
      <c r="Y57" s="235"/>
      <c r="Z57" s="246"/>
      <c r="AB57" s="266"/>
    </row>
    <row r="58" spans="1:28" ht="18.600000000000001" customHeight="1">
      <c r="A58" s="528"/>
      <c r="B58" s="42" t="str">
        <f t="shared" si="0"/>
        <v/>
      </c>
      <c r="C58" s="483"/>
      <c r="D58" s="530"/>
      <c r="E58" s="530"/>
      <c r="F58" s="530"/>
      <c r="G58" s="530"/>
      <c r="H58" s="490"/>
      <c r="I58" s="494"/>
      <c r="J58" s="497"/>
      <c r="K58" s="500"/>
      <c r="L58" s="500"/>
      <c r="M58" s="500"/>
      <c r="N58" s="500"/>
      <c r="O58" s="503"/>
      <c r="P58" s="506"/>
      <c r="Q58" s="509"/>
      <c r="R58" s="512"/>
      <c r="S58" s="515"/>
      <c r="T58" s="521"/>
      <c r="W58" s="195">
        <v>10</v>
      </c>
      <c r="X58" s="213">
        <f t="shared" si="1"/>
        <v>3</v>
      </c>
      <c r="Y58" s="235"/>
      <c r="Z58" s="246"/>
      <c r="AB58" s="266"/>
    </row>
    <row r="59" spans="1:28" ht="18.600000000000001" customHeight="1">
      <c r="A59" s="528"/>
      <c r="B59" s="42" t="str">
        <f t="shared" si="0"/>
        <v/>
      </c>
      <c r="C59" s="483"/>
      <c r="D59" s="530"/>
      <c r="E59" s="530"/>
      <c r="F59" s="530"/>
      <c r="G59" s="530"/>
      <c r="H59" s="490"/>
      <c r="I59" s="494"/>
      <c r="J59" s="497"/>
      <c r="K59" s="500"/>
      <c r="L59" s="500"/>
      <c r="M59" s="500"/>
      <c r="N59" s="500"/>
      <c r="O59" s="503"/>
      <c r="P59" s="506"/>
      <c r="Q59" s="509"/>
      <c r="R59" s="512"/>
      <c r="S59" s="515"/>
      <c r="T59" s="521"/>
      <c r="W59" s="195">
        <v>11</v>
      </c>
      <c r="X59" s="213">
        <f t="shared" si="1"/>
        <v>4</v>
      </c>
      <c r="Y59" s="235"/>
      <c r="Z59" s="246"/>
      <c r="AB59" s="266"/>
    </row>
    <row r="60" spans="1:28" ht="18.600000000000001" customHeight="1">
      <c r="A60" s="528"/>
      <c r="B60" s="42" t="str">
        <f t="shared" si="0"/>
        <v/>
      </c>
      <c r="C60" s="483"/>
      <c r="D60" s="530"/>
      <c r="E60" s="530"/>
      <c r="F60" s="530"/>
      <c r="G60" s="530"/>
      <c r="H60" s="490"/>
      <c r="I60" s="494"/>
      <c r="J60" s="497"/>
      <c r="K60" s="500"/>
      <c r="L60" s="500"/>
      <c r="M60" s="500"/>
      <c r="N60" s="500"/>
      <c r="O60" s="503"/>
      <c r="P60" s="506"/>
      <c r="Q60" s="509"/>
      <c r="R60" s="512"/>
      <c r="S60" s="515"/>
      <c r="T60" s="521"/>
      <c r="W60" s="195">
        <v>12</v>
      </c>
      <c r="X60" s="213">
        <f t="shared" si="1"/>
        <v>5</v>
      </c>
      <c r="Y60" s="235"/>
      <c r="Z60" s="246"/>
      <c r="AB60" s="266"/>
    </row>
    <row r="61" spans="1:28" ht="18.600000000000001" customHeight="1">
      <c r="A61" s="528"/>
      <c r="B61" s="42" t="str">
        <f t="shared" si="0"/>
        <v/>
      </c>
      <c r="C61" s="483"/>
      <c r="D61" s="530"/>
      <c r="E61" s="530"/>
      <c r="F61" s="530"/>
      <c r="G61" s="530"/>
      <c r="H61" s="490"/>
      <c r="I61" s="494"/>
      <c r="J61" s="497"/>
      <c r="K61" s="500"/>
      <c r="L61" s="500"/>
      <c r="M61" s="500"/>
      <c r="N61" s="500"/>
      <c r="O61" s="503"/>
      <c r="P61" s="506"/>
      <c r="Q61" s="509"/>
      <c r="R61" s="512"/>
      <c r="S61" s="515"/>
      <c r="T61" s="521"/>
      <c r="W61" s="195">
        <v>13</v>
      </c>
      <c r="X61" s="213">
        <f t="shared" si="1"/>
        <v>6</v>
      </c>
      <c r="Y61" s="235"/>
      <c r="Z61" s="246"/>
      <c r="AB61" s="266"/>
    </row>
    <row r="62" spans="1:28" ht="18.600000000000001" customHeight="1">
      <c r="A62" s="528"/>
      <c r="B62" s="42" t="str">
        <f t="shared" si="0"/>
        <v/>
      </c>
      <c r="C62" s="483"/>
      <c r="D62" s="530"/>
      <c r="E62" s="530"/>
      <c r="F62" s="530"/>
      <c r="G62" s="530"/>
      <c r="H62" s="490"/>
      <c r="I62" s="494"/>
      <c r="J62" s="497"/>
      <c r="K62" s="500"/>
      <c r="L62" s="500"/>
      <c r="M62" s="500"/>
      <c r="N62" s="500"/>
      <c r="O62" s="503"/>
      <c r="P62" s="506"/>
      <c r="Q62" s="509"/>
      <c r="R62" s="512"/>
      <c r="S62" s="515"/>
      <c r="T62" s="521"/>
      <c r="W62" s="195">
        <v>14</v>
      </c>
      <c r="X62" s="213">
        <f t="shared" si="1"/>
        <v>7</v>
      </c>
      <c r="Y62" s="235"/>
      <c r="Z62" s="246"/>
      <c r="AB62" s="266"/>
    </row>
    <row r="63" spans="1:28" ht="18.600000000000001" customHeight="1">
      <c r="A63" s="528"/>
      <c r="B63" s="42" t="str">
        <f t="shared" si="0"/>
        <v/>
      </c>
      <c r="C63" s="483"/>
      <c r="D63" s="486"/>
      <c r="E63" s="486"/>
      <c r="F63" s="486"/>
      <c r="G63" s="486"/>
      <c r="H63" s="490"/>
      <c r="I63" s="494"/>
      <c r="J63" s="497"/>
      <c r="K63" s="500"/>
      <c r="L63" s="500"/>
      <c r="M63" s="500"/>
      <c r="N63" s="500"/>
      <c r="O63" s="503"/>
      <c r="P63" s="506"/>
      <c r="Q63" s="509"/>
      <c r="R63" s="512"/>
      <c r="S63" s="515"/>
      <c r="T63" s="521"/>
      <c r="W63" s="195">
        <v>15</v>
      </c>
      <c r="X63" s="213">
        <f t="shared" si="1"/>
        <v>1</v>
      </c>
      <c r="Y63" s="235"/>
      <c r="Z63" s="246"/>
      <c r="AB63" s="266"/>
    </row>
    <row r="64" spans="1:28" ht="18.600000000000001" customHeight="1">
      <c r="A64" s="528"/>
      <c r="B64" s="42" t="str">
        <f t="shared" si="0"/>
        <v/>
      </c>
      <c r="C64" s="483"/>
      <c r="D64" s="486"/>
      <c r="E64" s="486"/>
      <c r="F64" s="486"/>
      <c r="G64" s="486"/>
      <c r="H64" s="490"/>
      <c r="I64" s="494"/>
      <c r="J64" s="497"/>
      <c r="K64" s="500"/>
      <c r="L64" s="500"/>
      <c r="M64" s="500"/>
      <c r="N64" s="500"/>
      <c r="O64" s="503"/>
      <c r="P64" s="506"/>
      <c r="Q64" s="509"/>
      <c r="R64" s="512"/>
      <c r="S64" s="515"/>
      <c r="T64" s="521"/>
      <c r="W64" s="195">
        <v>16</v>
      </c>
      <c r="X64" s="213">
        <f t="shared" si="1"/>
        <v>2</v>
      </c>
      <c r="Y64" s="235"/>
      <c r="Z64" s="246"/>
      <c r="AB64" s="266"/>
    </row>
    <row r="65" spans="1:28" ht="18.600000000000001" customHeight="1">
      <c r="A65" s="528"/>
      <c r="B65" s="42" t="str">
        <f t="shared" si="0"/>
        <v/>
      </c>
      <c r="C65" s="483"/>
      <c r="D65" s="486"/>
      <c r="E65" s="486"/>
      <c r="F65" s="486"/>
      <c r="G65" s="486"/>
      <c r="H65" s="490"/>
      <c r="I65" s="494"/>
      <c r="J65" s="497"/>
      <c r="K65" s="500"/>
      <c r="L65" s="500"/>
      <c r="M65" s="500"/>
      <c r="N65" s="500"/>
      <c r="O65" s="503"/>
      <c r="P65" s="506"/>
      <c r="Q65" s="509"/>
      <c r="R65" s="512"/>
      <c r="S65" s="515"/>
      <c r="T65" s="521"/>
      <c r="W65" s="195">
        <v>17</v>
      </c>
      <c r="X65" s="213">
        <f t="shared" si="1"/>
        <v>3</v>
      </c>
      <c r="Y65" s="235"/>
      <c r="Z65" s="246"/>
      <c r="AB65" s="266"/>
    </row>
    <row r="66" spans="1:28" ht="18.600000000000001" customHeight="1">
      <c r="A66" s="528"/>
      <c r="B66" s="42" t="str">
        <f t="shared" si="0"/>
        <v/>
      </c>
      <c r="C66" s="483"/>
      <c r="D66" s="486"/>
      <c r="E66" s="486"/>
      <c r="F66" s="486"/>
      <c r="G66" s="486"/>
      <c r="H66" s="490"/>
      <c r="I66" s="494"/>
      <c r="J66" s="497"/>
      <c r="K66" s="500"/>
      <c r="L66" s="500"/>
      <c r="M66" s="500"/>
      <c r="N66" s="500"/>
      <c r="O66" s="503"/>
      <c r="P66" s="506"/>
      <c r="Q66" s="509"/>
      <c r="R66" s="512"/>
      <c r="S66" s="515"/>
      <c r="T66" s="521"/>
      <c r="W66" s="195">
        <v>18</v>
      </c>
      <c r="X66" s="213">
        <f t="shared" si="1"/>
        <v>4</v>
      </c>
      <c r="Y66" s="235"/>
      <c r="Z66" s="246"/>
      <c r="AB66" s="266"/>
    </row>
    <row r="67" spans="1:28" ht="18.600000000000001" customHeight="1">
      <c r="A67" s="528"/>
      <c r="B67" s="42" t="str">
        <f t="shared" si="0"/>
        <v/>
      </c>
      <c r="C67" s="483"/>
      <c r="D67" s="486"/>
      <c r="E67" s="486"/>
      <c r="F67" s="486"/>
      <c r="G67" s="486"/>
      <c r="H67" s="490"/>
      <c r="I67" s="494"/>
      <c r="J67" s="497"/>
      <c r="K67" s="500"/>
      <c r="L67" s="500"/>
      <c r="M67" s="500"/>
      <c r="N67" s="500"/>
      <c r="O67" s="503"/>
      <c r="P67" s="506"/>
      <c r="Q67" s="509"/>
      <c r="R67" s="512"/>
      <c r="S67" s="515"/>
      <c r="T67" s="521"/>
      <c r="W67" s="195">
        <v>19</v>
      </c>
      <c r="X67" s="213">
        <f t="shared" si="1"/>
        <v>5</v>
      </c>
      <c r="Y67" s="235"/>
      <c r="Z67" s="246"/>
      <c r="AB67" s="266"/>
    </row>
    <row r="68" spans="1:28" ht="18.600000000000001" customHeight="1">
      <c r="A68" s="528"/>
      <c r="B68" s="42" t="str">
        <f t="shared" si="0"/>
        <v/>
      </c>
      <c r="C68" s="483"/>
      <c r="D68" s="486"/>
      <c r="E68" s="486"/>
      <c r="F68" s="486"/>
      <c r="G68" s="486"/>
      <c r="H68" s="490"/>
      <c r="I68" s="494"/>
      <c r="J68" s="497"/>
      <c r="K68" s="500"/>
      <c r="L68" s="500"/>
      <c r="M68" s="500"/>
      <c r="N68" s="500"/>
      <c r="O68" s="503"/>
      <c r="P68" s="506"/>
      <c r="Q68" s="509"/>
      <c r="R68" s="512"/>
      <c r="S68" s="515"/>
      <c r="T68" s="521"/>
      <c r="W68" s="195">
        <v>20</v>
      </c>
      <c r="X68" s="213">
        <f t="shared" si="1"/>
        <v>6</v>
      </c>
      <c r="Y68" s="235"/>
      <c r="Z68" s="246"/>
      <c r="AB68" s="266"/>
    </row>
    <row r="69" spans="1:28" ht="18.600000000000001" customHeight="1">
      <c r="A69" s="528"/>
      <c r="B69" s="42" t="str">
        <f t="shared" si="0"/>
        <v/>
      </c>
      <c r="C69" s="483"/>
      <c r="D69" s="486"/>
      <c r="E69" s="486"/>
      <c r="F69" s="486"/>
      <c r="G69" s="486"/>
      <c r="H69" s="490"/>
      <c r="I69" s="494"/>
      <c r="J69" s="497"/>
      <c r="K69" s="500"/>
      <c r="L69" s="500"/>
      <c r="M69" s="500"/>
      <c r="N69" s="500"/>
      <c r="O69" s="503"/>
      <c r="P69" s="506"/>
      <c r="Q69" s="509"/>
      <c r="R69" s="512"/>
      <c r="S69" s="515"/>
      <c r="T69" s="521"/>
      <c r="W69" s="195">
        <v>21</v>
      </c>
      <c r="X69" s="213">
        <f t="shared" si="1"/>
        <v>7</v>
      </c>
      <c r="Y69" s="235"/>
      <c r="Z69" s="246"/>
      <c r="AB69" s="266"/>
    </row>
    <row r="70" spans="1:28" ht="18.600000000000001" customHeight="1">
      <c r="A70" s="528"/>
      <c r="B70" s="42" t="str">
        <f t="shared" si="0"/>
        <v/>
      </c>
      <c r="C70" s="483"/>
      <c r="D70" s="486"/>
      <c r="E70" s="486"/>
      <c r="F70" s="486"/>
      <c r="G70" s="486"/>
      <c r="H70" s="490"/>
      <c r="I70" s="494"/>
      <c r="J70" s="497"/>
      <c r="K70" s="500"/>
      <c r="L70" s="500"/>
      <c r="M70" s="500"/>
      <c r="N70" s="500"/>
      <c r="O70" s="503"/>
      <c r="P70" s="506"/>
      <c r="Q70" s="509"/>
      <c r="R70" s="512"/>
      <c r="S70" s="515"/>
      <c r="T70" s="521"/>
      <c r="W70" s="195">
        <v>22</v>
      </c>
      <c r="X70" s="213">
        <f t="shared" si="1"/>
        <v>1</v>
      </c>
      <c r="Y70" s="235"/>
      <c r="Z70" s="246"/>
      <c r="AB70" s="266"/>
    </row>
    <row r="71" spans="1:28" ht="18.600000000000001" customHeight="1">
      <c r="A71" s="528"/>
      <c r="B71" s="42" t="str">
        <f t="shared" si="0"/>
        <v/>
      </c>
      <c r="C71" s="483"/>
      <c r="D71" s="530"/>
      <c r="E71" s="530"/>
      <c r="F71" s="530"/>
      <c r="G71" s="530"/>
      <c r="H71" s="490"/>
      <c r="I71" s="494"/>
      <c r="J71" s="497"/>
      <c r="K71" s="500"/>
      <c r="L71" s="500"/>
      <c r="M71" s="500"/>
      <c r="N71" s="500"/>
      <c r="O71" s="503"/>
      <c r="P71" s="506"/>
      <c r="Q71" s="509"/>
      <c r="R71" s="512"/>
      <c r="S71" s="515"/>
      <c r="T71" s="521"/>
      <c r="W71" s="195">
        <v>23</v>
      </c>
      <c r="X71" s="213">
        <f t="shared" si="1"/>
        <v>2</v>
      </c>
      <c r="Y71" s="235"/>
      <c r="Z71" s="246"/>
      <c r="AB71" s="266"/>
    </row>
    <row r="72" spans="1:28" ht="18.600000000000001" customHeight="1">
      <c r="A72" s="528"/>
      <c r="B72" s="42" t="str">
        <f t="shared" si="0"/>
        <v/>
      </c>
      <c r="C72" s="483"/>
      <c r="D72" s="530"/>
      <c r="E72" s="530"/>
      <c r="F72" s="530"/>
      <c r="G72" s="530"/>
      <c r="H72" s="490"/>
      <c r="I72" s="494"/>
      <c r="J72" s="497"/>
      <c r="K72" s="500"/>
      <c r="L72" s="500"/>
      <c r="M72" s="500"/>
      <c r="N72" s="500"/>
      <c r="O72" s="503"/>
      <c r="P72" s="506"/>
      <c r="Q72" s="509"/>
      <c r="R72" s="512"/>
      <c r="S72" s="515"/>
      <c r="T72" s="521"/>
      <c r="W72" s="195">
        <v>24</v>
      </c>
      <c r="X72" s="213">
        <f t="shared" si="1"/>
        <v>3</v>
      </c>
      <c r="Y72" s="235"/>
      <c r="Z72" s="246"/>
      <c r="AB72" s="266"/>
    </row>
    <row r="73" spans="1:28" ht="18.600000000000001" customHeight="1">
      <c r="A73" s="528"/>
      <c r="B73" s="42" t="str">
        <f t="shared" ref="B73:B83" si="2">IF(A73&lt;&gt;"",WEEKDAY($A$1&amp;"/"&amp;$E$1&amp;"/"&amp;A73),"")</f>
        <v/>
      </c>
      <c r="C73" s="483"/>
      <c r="D73" s="530"/>
      <c r="E73" s="530"/>
      <c r="F73" s="530"/>
      <c r="G73" s="530"/>
      <c r="H73" s="490"/>
      <c r="I73" s="494"/>
      <c r="J73" s="497"/>
      <c r="K73" s="500"/>
      <c r="L73" s="500"/>
      <c r="M73" s="500"/>
      <c r="N73" s="500"/>
      <c r="O73" s="503"/>
      <c r="P73" s="506"/>
      <c r="Q73" s="509"/>
      <c r="R73" s="512"/>
      <c r="S73" s="515"/>
      <c r="T73" s="521"/>
      <c r="W73" s="195">
        <v>25</v>
      </c>
      <c r="X73" s="213">
        <f t="shared" si="1"/>
        <v>4</v>
      </c>
      <c r="Y73" s="235"/>
      <c r="Z73" s="246"/>
      <c r="AB73" s="266"/>
    </row>
    <row r="74" spans="1:28" ht="18.600000000000001" customHeight="1">
      <c r="A74" s="528"/>
      <c r="B74" s="42" t="str">
        <f t="shared" si="2"/>
        <v/>
      </c>
      <c r="C74" s="483"/>
      <c r="D74" s="530"/>
      <c r="E74" s="530"/>
      <c r="F74" s="530"/>
      <c r="G74" s="530"/>
      <c r="H74" s="490"/>
      <c r="I74" s="494"/>
      <c r="J74" s="497"/>
      <c r="K74" s="500"/>
      <c r="L74" s="500"/>
      <c r="M74" s="500"/>
      <c r="N74" s="500"/>
      <c r="O74" s="503"/>
      <c r="P74" s="506"/>
      <c r="Q74" s="509"/>
      <c r="R74" s="512"/>
      <c r="S74" s="515"/>
      <c r="T74" s="521"/>
      <c r="W74" s="195">
        <v>26</v>
      </c>
      <c r="X74" s="213">
        <f t="shared" si="1"/>
        <v>5</v>
      </c>
      <c r="Y74" s="235"/>
      <c r="Z74" s="246"/>
      <c r="AB74" s="266"/>
    </row>
    <row r="75" spans="1:28" ht="18.600000000000001" customHeight="1">
      <c r="A75" s="528"/>
      <c r="B75" s="42" t="str">
        <f t="shared" si="2"/>
        <v/>
      </c>
      <c r="C75" s="483"/>
      <c r="D75" s="530"/>
      <c r="E75" s="530"/>
      <c r="F75" s="530"/>
      <c r="G75" s="530"/>
      <c r="H75" s="490"/>
      <c r="I75" s="494"/>
      <c r="J75" s="497"/>
      <c r="K75" s="500"/>
      <c r="L75" s="500"/>
      <c r="M75" s="500"/>
      <c r="N75" s="500"/>
      <c r="O75" s="503"/>
      <c r="P75" s="506"/>
      <c r="Q75" s="509"/>
      <c r="R75" s="512"/>
      <c r="S75" s="515"/>
      <c r="T75" s="521"/>
      <c r="W75" s="195">
        <v>27</v>
      </c>
      <c r="X75" s="213">
        <f t="shared" si="1"/>
        <v>6</v>
      </c>
      <c r="Y75" s="235"/>
      <c r="Z75" s="246"/>
      <c r="AB75" s="266"/>
    </row>
    <row r="76" spans="1:28" ht="18.600000000000001" customHeight="1">
      <c r="A76" s="528"/>
      <c r="B76" s="42" t="str">
        <f t="shared" si="2"/>
        <v/>
      </c>
      <c r="C76" s="483"/>
      <c r="D76" s="530"/>
      <c r="E76" s="530"/>
      <c r="F76" s="530"/>
      <c r="G76" s="530"/>
      <c r="H76" s="490"/>
      <c r="I76" s="494"/>
      <c r="J76" s="497"/>
      <c r="K76" s="500"/>
      <c r="L76" s="500"/>
      <c r="M76" s="500"/>
      <c r="N76" s="500"/>
      <c r="O76" s="503"/>
      <c r="P76" s="506"/>
      <c r="Q76" s="509"/>
      <c r="R76" s="512"/>
      <c r="S76" s="515"/>
      <c r="T76" s="521"/>
      <c r="W76" s="195">
        <v>28</v>
      </c>
      <c r="X76" s="213">
        <f t="shared" si="1"/>
        <v>7</v>
      </c>
      <c r="Y76" s="235"/>
      <c r="Z76" s="246"/>
      <c r="AB76" s="266"/>
    </row>
    <row r="77" spans="1:28" ht="18.600000000000001" customHeight="1">
      <c r="A77" s="528"/>
      <c r="B77" s="42" t="str">
        <f t="shared" si="2"/>
        <v/>
      </c>
      <c r="C77" s="483"/>
      <c r="D77" s="530"/>
      <c r="E77" s="530"/>
      <c r="F77" s="530"/>
      <c r="G77" s="530"/>
      <c r="H77" s="490"/>
      <c r="I77" s="494"/>
      <c r="J77" s="497"/>
      <c r="K77" s="500"/>
      <c r="L77" s="500"/>
      <c r="M77" s="500"/>
      <c r="N77" s="500"/>
      <c r="O77" s="503"/>
      <c r="P77" s="506"/>
      <c r="Q77" s="509"/>
      <c r="R77" s="512"/>
      <c r="S77" s="515"/>
      <c r="T77" s="521"/>
      <c r="W77" s="195">
        <v>29</v>
      </c>
      <c r="X77" s="213">
        <f t="shared" si="1"/>
        <v>1</v>
      </c>
      <c r="Y77" s="235"/>
      <c r="Z77" s="246"/>
      <c r="AB77" s="266"/>
    </row>
    <row r="78" spans="1:28" ht="18.600000000000001" customHeight="1">
      <c r="A78" s="528"/>
      <c r="B78" s="42" t="str">
        <f t="shared" si="2"/>
        <v/>
      </c>
      <c r="C78" s="483"/>
      <c r="D78" s="530"/>
      <c r="E78" s="530"/>
      <c r="F78" s="530"/>
      <c r="G78" s="530"/>
      <c r="H78" s="490"/>
      <c r="I78" s="494"/>
      <c r="J78" s="497"/>
      <c r="K78" s="500"/>
      <c r="L78" s="500"/>
      <c r="M78" s="500"/>
      <c r="N78" s="500"/>
      <c r="O78" s="503"/>
      <c r="P78" s="506"/>
      <c r="Q78" s="509"/>
      <c r="R78" s="512"/>
      <c r="S78" s="515"/>
      <c r="T78" s="521"/>
      <c r="W78" s="195">
        <v>30</v>
      </c>
      <c r="X78" s="213">
        <f t="shared" si="1"/>
        <v>2</v>
      </c>
      <c r="Y78" s="235"/>
      <c r="Z78" s="246"/>
      <c r="AB78" s="266"/>
    </row>
    <row r="79" spans="1:28" ht="18.600000000000001" customHeight="1">
      <c r="A79" s="528"/>
      <c r="B79" s="42" t="str">
        <f t="shared" si="2"/>
        <v/>
      </c>
      <c r="C79" s="483"/>
      <c r="D79" s="530"/>
      <c r="E79" s="530"/>
      <c r="F79" s="530"/>
      <c r="G79" s="530"/>
      <c r="H79" s="490"/>
      <c r="I79" s="494"/>
      <c r="J79" s="497"/>
      <c r="K79" s="500"/>
      <c r="L79" s="500"/>
      <c r="M79" s="500"/>
      <c r="N79" s="500"/>
      <c r="O79" s="503"/>
      <c r="P79" s="506"/>
      <c r="Q79" s="509"/>
      <c r="R79" s="512"/>
      <c r="S79" s="515"/>
      <c r="T79" s="521"/>
      <c r="W79" s="195">
        <v>31</v>
      </c>
      <c r="X79" s="213">
        <f t="shared" si="1"/>
        <v>3</v>
      </c>
      <c r="Y79" s="235"/>
      <c r="Z79" s="246"/>
      <c r="AB79" s="266"/>
    </row>
    <row r="80" spans="1:28" ht="18.600000000000001" customHeight="1">
      <c r="A80" s="528"/>
      <c r="B80" s="42" t="str">
        <f t="shared" si="2"/>
        <v/>
      </c>
      <c r="C80" s="483"/>
      <c r="D80" s="530"/>
      <c r="E80" s="530"/>
      <c r="F80" s="530"/>
      <c r="G80" s="530"/>
      <c r="H80" s="490"/>
      <c r="I80" s="494"/>
      <c r="J80" s="497"/>
      <c r="K80" s="500"/>
      <c r="L80" s="500"/>
      <c r="M80" s="500"/>
      <c r="N80" s="500"/>
      <c r="O80" s="503"/>
      <c r="P80" s="506"/>
      <c r="Q80" s="509"/>
      <c r="R80" s="512"/>
      <c r="S80" s="515"/>
      <c r="T80" s="521"/>
      <c r="W80" s="193"/>
      <c r="X80" s="193"/>
      <c r="Y80" s="235"/>
      <c r="Z80" s="246"/>
      <c r="AB80" s="266"/>
    </row>
    <row r="81" spans="1:28" ht="18.600000000000001" customHeight="1">
      <c r="A81" s="528"/>
      <c r="B81" s="42" t="str">
        <f t="shared" si="2"/>
        <v/>
      </c>
      <c r="C81" s="483"/>
      <c r="D81" s="530"/>
      <c r="E81" s="530"/>
      <c r="F81" s="530"/>
      <c r="G81" s="530"/>
      <c r="H81" s="490"/>
      <c r="I81" s="494"/>
      <c r="J81" s="497"/>
      <c r="K81" s="500"/>
      <c r="L81" s="500"/>
      <c r="M81" s="500"/>
      <c r="N81" s="500"/>
      <c r="O81" s="503"/>
      <c r="P81" s="506"/>
      <c r="Q81" s="509"/>
      <c r="R81" s="512"/>
      <c r="S81" s="515"/>
      <c r="T81" s="521"/>
      <c r="W81" s="193"/>
      <c r="X81" s="193"/>
      <c r="Y81" s="235"/>
      <c r="Z81" s="246"/>
      <c r="AB81" s="266"/>
    </row>
    <row r="82" spans="1:28" ht="18.600000000000001" customHeight="1">
      <c r="A82" s="528"/>
      <c r="B82" s="42" t="str">
        <f t="shared" si="2"/>
        <v/>
      </c>
      <c r="C82" s="483"/>
      <c r="D82" s="486"/>
      <c r="E82" s="486"/>
      <c r="F82" s="486"/>
      <c r="G82" s="486"/>
      <c r="H82" s="490"/>
      <c r="I82" s="494"/>
      <c r="J82" s="497"/>
      <c r="K82" s="500"/>
      <c r="L82" s="500"/>
      <c r="M82" s="500"/>
      <c r="N82" s="500"/>
      <c r="O82" s="503"/>
      <c r="P82" s="506"/>
      <c r="Q82" s="509"/>
      <c r="R82" s="512"/>
      <c r="S82" s="515"/>
      <c r="T82" s="521"/>
      <c r="W82" s="193"/>
      <c r="X82" s="193"/>
      <c r="Y82" s="235"/>
      <c r="Z82" s="246"/>
      <c r="AB82" s="266"/>
    </row>
    <row r="83" spans="1:28" ht="18.600000000000001" customHeight="1">
      <c r="A83" s="529"/>
      <c r="B83" s="43" t="str">
        <f t="shared" si="2"/>
        <v/>
      </c>
      <c r="C83" s="484"/>
      <c r="D83" s="531"/>
      <c r="E83" s="531"/>
      <c r="F83" s="531"/>
      <c r="G83" s="531"/>
      <c r="H83" s="492"/>
      <c r="I83" s="496"/>
      <c r="J83" s="499"/>
      <c r="K83" s="502"/>
      <c r="L83" s="502"/>
      <c r="M83" s="502"/>
      <c r="N83" s="502"/>
      <c r="O83" s="504"/>
      <c r="P83" s="507"/>
      <c r="Q83" s="510"/>
      <c r="R83" s="513"/>
      <c r="S83" s="516"/>
      <c r="T83" s="522"/>
      <c r="W83" s="193"/>
      <c r="X83" s="193"/>
      <c r="Y83" s="235"/>
      <c r="Z83" s="246"/>
      <c r="AB83" s="266"/>
    </row>
    <row r="84" spans="1:28" ht="18.600000000000001" customHeight="1">
      <c r="A84" s="34" t="s">
        <v>105</v>
      </c>
      <c r="B84" s="44"/>
      <c r="C84" s="44"/>
      <c r="D84" s="44"/>
      <c r="E84" s="44"/>
      <c r="F84" s="44"/>
      <c r="G84" s="70"/>
      <c r="H84" s="83">
        <f>COUNTA(H9:H83)</f>
        <v>0</v>
      </c>
      <c r="I84" s="95">
        <f>COUNTA(I9:I83)</f>
        <v>0</v>
      </c>
      <c r="J84" s="104">
        <f t="shared" ref="J84:S84" si="3">SUM(J9:J83)</f>
        <v>0</v>
      </c>
      <c r="K84" s="83">
        <f t="shared" si="3"/>
        <v>0</v>
      </c>
      <c r="L84" s="83">
        <f t="shared" si="3"/>
        <v>0</v>
      </c>
      <c r="M84" s="83">
        <f t="shared" si="3"/>
        <v>0</v>
      </c>
      <c r="N84" s="83">
        <f t="shared" si="3"/>
        <v>0</v>
      </c>
      <c r="O84" s="83">
        <f t="shared" si="3"/>
        <v>0</v>
      </c>
      <c r="P84" s="83">
        <f t="shared" si="3"/>
        <v>0</v>
      </c>
      <c r="Q84" s="83">
        <f t="shared" si="3"/>
        <v>0</v>
      </c>
      <c r="R84" s="83">
        <f t="shared" si="3"/>
        <v>0</v>
      </c>
      <c r="S84" s="83">
        <f t="shared" si="3"/>
        <v>0</v>
      </c>
      <c r="T84" s="104">
        <f>COUNTA(T9:T83)</f>
        <v>0</v>
      </c>
      <c r="W84" s="193"/>
      <c r="X84" s="193"/>
      <c r="Y84" s="235"/>
      <c r="Z84" s="246"/>
      <c r="AB84" s="266"/>
    </row>
    <row r="85" spans="1:28" ht="18.600000000000001" customHeight="1">
      <c r="A85" s="3"/>
      <c r="B85" s="45"/>
      <c r="C85" s="56"/>
      <c r="D85" s="45"/>
      <c r="E85" s="56"/>
      <c r="F85" s="45"/>
      <c r="G85" s="71"/>
      <c r="H85" s="84" t="str">
        <f>IF(H84=I84,"","※↑「内容」↑「分野」の件数が一致するように入力してください。")</f>
        <v/>
      </c>
      <c r="T85" s="165" t="str">
        <f>IF(T84&gt;31,"↑","")</f>
        <v/>
      </c>
      <c r="W85" s="193"/>
      <c r="X85" s="193"/>
      <c r="Y85" s="235"/>
      <c r="Z85" s="246"/>
      <c r="AB85" s="266"/>
    </row>
    <row r="86" spans="1:28" ht="18.600000000000001" customHeight="1">
      <c r="A86" s="25" t="str">
        <f>IF(B119&lt;&gt;T84,"報告日数（A列）と活動日数（T列）が一致していません。活動日数（T列）は一日に一つだけ【〇】を入力してください。","")</f>
        <v/>
      </c>
      <c r="T86" s="165" t="str">
        <f>IF(T84&gt;31,"活動日数が今月の日数を越えないように訂正してください。","")</f>
        <v/>
      </c>
      <c r="W86" s="193"/>
      <c r="X86" s="193"/>
      <c r="Y86" s="235"/>
      <c r="Z86" s="246"/>
      <c r="AB86" s="266"/>
    </row>
    <row r="87" spans="1:28" ht="18.600000000000001" customHeight="1">
      <c r="W87" s="193"/>
      <c r="X87" s="193"/>
      <c r="Y87" s="235"/>
      <c r="Z87" s="246"/>
      <c r="AB87" s="266"/>
    </row>
    <row r="88" spans="1:28">
      <c r="A88" s="35">
        <f>COUNTIF($A$9:$A$83,1)</f>
        <v>0</v>
      </c>
      <c r="B88" s="35">
        <f t="shared" ref="B88:B118" si="4">COUNTIF(A88,"&gt;=1")</f>
        <v>0</v>
      </c>
    </row>
    <row r="89" spans="1:28">
      <c r="A89" s="35">
        <f>COUNTIF($A$9:$A$83,2)</f>
        <v>0</v>
      </c>
      <c r="B89" s="35">
        <f t="shared" si="4"/>
        <v>0</v>
      </c>
    </row>
    <row r="90" spans="1:28">
      <c r="A90" s="35">
        <f>COUNTIF($A$9:$A$83,3)</f>
        <v>0</v>
      </c>
      <c r="B90" s="35">
        <f t="shared" si="4"/>
        <v>0</v>
      </c>
    </row>
    <row r="91" spans="1:28">
      <c r="A91" s="35">
        <f>COUNTIF($A$9:$A$83,4)</f>
        <v>0</v>
      </c>
      <c r="B91" s="35">
        <f t="shared" si="4"/>
        <v>0</v>
      </c>
    </row>
    <row r="92" spans="1:28">
      <c r="A92" s="35">
        <f>COUNTIF($A$9:$A$83,5)</f>
        <v>0</v>
      </c>
      <c r="B92" s="35">
        <f t="shared" si="4"/>
        <v>0</v>
      </c>
    </row>
    <row r="93" spans="1:28">
      <c r="A93" s="35">
        <f>COUNTIF($A$9:$A$83,6)</f>
        <v>0</v>
      </c>
      <c r="B93" s="35">
        <f t="shared" si="4"/>
        <v>0</v>
      </c>
    </row>
    <row r="94" spans="1:28">
      <c r="A94" s="35">
        <f>COUNTIF($A$9:$A$83,7)</f>
        <v>0</v>
      </c>
      <c r="B94" s="35">
        <f t="shared" si="4"/>
        <v>0</v>
      </c>
    </row>
    <row r="95" spans="1:28">
      <c r="A95" s="35">
        <f>COUNTIF($A$9:$A$83,8)</f>
        <v>0</v>
      </c>
      <c r="B95" s="35">
        <f t="shared" si="4"/>
        <v>0</v>
      </c>
    </row>
    <row r="96" spans="1:28">
      <c r="A96" s="35">
        <f>COUNTIF($A$9:$A$83,9)</f>
        <v>0</v>
      </c>
      <c r="B96" s="35">
        <f t="shared" si="4"/>
        <v>0</v>
      </c>
    </row>
    <row r="97" spans="1:2">
      <c r="A97" s="35">
        <f>COUNTIF($A$9:$A$83,10)</f>
        <v>0</v>
      </c>
      <c r="B97" s="35">
        <f t="shared" si="4"/>
        <v>0</v>
      </c>
    </row>
    <row r="98" spans="1:2">
      <c r="A98" s="35">
        <f>COUNTIF($A$9:$A$83,11)</f>
        <v>0</v>
      </c>
      <c r="B98" s="35">
        <f t="shared" si="4"/>
        <v>0</v>
      </c>
    </row>
    <row r="99" spans="1:2">
      <c r="A99" s="35">
        <f>COUNTIF($A$9:$A$83,12)</f>
        <v>0</v>
      </c>
      <c r="B99" s="35">
        <f t="shared" si="4"/>
        <v>0</v>
      </c>
    </row>
    <row r="100" spans="1:2">
      <c r="A100" s="35">
        <f>COUNTIF($A$9:$A$83,13)</f>
        <v>0</v>
      </c>
      <c r="B100" s="35">
        <f t="shared" si="4"/>
        <v>0</v>
      </c>
    </row>
    <row r="101" spans="1:2">
      <c r="A101" s="35">
        <f>COUNTIF($A$9:$A$83,14)</f>
        <v>0</v>
      </c>
      <c r="B101" s="35">
        <f t="shared" si="4"/>
        <v>0</v>
      </c>
    </row>
    <row r="102" spans="1:2">
      <c r="A102" s="35">
        <f>COUNTIF($A$9:$A$83,15)</f>
        <v>0</v>
      </c>
      <c r="B102" s="35">
        <f t="shared" si="4"/>
        <v>0</v>
      </c>
    </row>
    <row r="103" spans="1:2">
      <c r="A103" s="35">
        <f>COUNTIF($A$9:$A$83,16)</f>
        <v>0</v>
      </c>
      <c r="B103" s="35">
        <f t="shared" si="4"/>
        <v>0</v>
      </c>
    </row>
    <row r="104" spans="1:2">
      <c r="A104" s="35">
        <f>COUNTIF($A$9:$A$83,17)</f>
        <v>0</v>
      </c>
      <c r="B104" s="35">
        <f t="shared" si="4"/>
        <v>0</v>
      </c>
    </row>
    <row r="105" spans="1:2">
      <c r="A105" s="35">
        <f>COUNTIF($A$9:$A$83,18)</f>
        <v>0</v>
      </c>
      <c r="B105" s="35">
        <f t="shared" si="4"/>
        <v>0</v>
      </c>
    </row>
    <row r="106" spans="1:2">
      <c r="A106" s="35">
        <f>COUNTIF($A$9:$A$83,19)</f>
        <v>0</v>
      </c>
      <c r="B106" s="35">
        <f t="shared" si="4"/>
        <v>0</v>
      </c>
    </row>
    <row r="107" spans="1:2">
      <c r="A107" s="35">
        <f>COUNTIF($A$9:$A$83,20)</f>
        <v>0</v>
      </c>
      <c r="B107" s="35">
        <f t="shared" si="4"/>
        <v>0</v>
      </c>
    </row>
    <row r="108" spans="1:2">
      <c r="A108" s="35">
        <f>COUNTIF($A$9:$A$83,21)</f>
        <v>0</v>
      </c>
      <c r="B108" s="35">
        <f t="shared" si="4"/>
        <v>0</v>
      </c>
    </row>
    <row r="109" spans="1:2">
      <c r="A109" s="35">
        <f>COUNTIF($A$9:$A$83,22)</f>
        <v>0</v>
      </c>
      <c r="B109" s="35">
        <f t="shared" si="4"/>
        <v>0</v>
      </c>
    </row>
    <row r="110" spans="1:2">
      <c r="A110" s="35">
        <f>COUNTIF($A$9:$A$83,23)</f>
        <v>0</v>
      </c>
      <c r="B110" s="35">
        <f t="shared" si="4"/>
        <v>0</v>
      </c>
    </row>
    <row r="111" spans="1:2">
      <c r="A111" s="35">
        <f>COUNTIF($A$9:$A$83,24)</f>
        <v>0</v>
      </c>
      <c r="B111" s="35">
        <f t="shared" si="4"/>
        <v>0</v>
      </c>
    </row>
    <row r="112" spans="1:2">
      <c r="A112" s="35">
        <f>COUNTIF($A$9:$A$83,25)</f>
        <v>0</v>
      </c>
      <c r="B112" s="35">
        <f t="shared" si="4"/>
        <v>0</v>
      </c>
    </row>
    <row r="113" spans="1:2">
      <c r="A113" s="35">
        <f>COUNTIF($A$9:$A$83,26)</f>
        <v>0</v>
      </c>
      <c r="B113" s="35">
        <f t="shared" si="4"/>
        <v>0</v>
      </c>
    </row>
    <row r="114" spans="1:2">
      <c r="A114" s="35">
        <f>COUNTIF($A$9:$A$83,27)</f>
        <v>0</v>
      </c>
      <c r="B114" s="35">
        <f t="shared" si="4"/>
        <v>0</v>
      </c>
    </row>
    <row r="115" spans="1:2">
      <c r="A115" s="35">
        <f>COUNTIF($A$9:$A$83,28)</f>
        <v>0</v>
      </c>
      <c r="B115" s="35">
        <f t="shared" si="4"/>
        <v>0</v>
      </c>
    </row>
    <row r="116" spans="1:2">
      <c r="A116" s="35">
        <f>COUNTIF($A$9:$A$83,29)</f>
        <v>0</v>
      </c>
      <c r="B116" s="35">
        <f t="shared" si="4"/>
        <v>0</v>
      </c>
    </row>
    <row r="117" spans="1:2">
      <c r="A117" s="35">
        <f>COUNTIF($A$9:$A$83,30)</f>
        <v>0</v>
      </c>
      <c r="B117" s="35">
        <f t="shared" si="4"/>
        <v>0</v>
      </c>
    </row>
    <row r="118" spans="1:2">
      <c r="A118" s="35">
        <f>COUNTIF($A$9:$A$83,31)</f>
        <v>0</v>
      </c>
      <c r="B118" s="35">
        <f t="shared" si="4"/>
        <v>0</v>
      </c>
    </row>
    <row r="119" spans="1:2">
      <c r="B119" s="10">
        <f>SUM(B88:B118)</f>
        <v>0</v>
      </c>
    </row>
  </sheetData>
  <sheetProtection algorithmName="SHA-512" hashValue="GiudT1HVjigpvapZtbnob0zF1jo9gp/Fd+5CWwX6Ehx+9yv1RhGFzmCnoRIzMg/9/PayKjQu4yRZRmaQSka0gQ==" saltValue="ljHfMaOARD2OoH5ig/LMmA==" spinCount="100000" sheet="1" objects="1" scenarios="1"/>
  <mergeCells count="116">
    <mergeCell ref="A1:C1"/>
    <mergeCell ref="N1:O1"/>
    <mergeCell ref="P1:T1"/>
    <mergeCell ref="N2:O2"/>
    <mergeCell ref="P2:T2"/>
    <mergeCell ref="W2:AB2"/>
    <mergeCell ref="H4:I4"/>
    <mergeCell ref="J4:O4"/>
    <mergeCell ref="P4:Q4"/>
    <mergeCell ref="R4:S4"/>
    <mergeCell ref="X5:AB5"/>
    <mergeCell ref="C9:G9"/>
    <mergeCell ref="V9:W9"/>
    <mergeCell ref="C10:G10"/>
    <mergeCell ref="W10:AB10"/>
    <mergeCell ref="C11:G11"/>
    <mergeCell ref="C12:G12"/>
    <mergeCell ref="C13:G13"/>
    <mergeCell ref="C14:G14"/>
    <mergeCell ref="C15:G15"/>
    <mergeCell ref="C16:G16"/>
    <mergeCell ref="C17:G17"/>
    <mergeCell ref="AD17:AI17"/>
    <mergeCell ref="AJ17:AK17"/>
    <mergeCell ref="AL17:AM17"/>
    <mergeCell ref="C18:G18"/>
    <mergeCell ref="C19:G19"/>
    <mergeCell ref="C20:G20"/>
    <mergeCell ref="C21:G21"/>
    <mergeCell ref="C22:G22"/>
    <mergeCell ref="C23:G23"/>
    <mergeCell ref="C24:G24"/>
    <mergeCell ref="C25:G25"/>
    <mergeCell ref="C26:G26"/>
    <mergeCell ref="C27:G27"/>
    <mergeCell ref="C28:G28"/>
    <mergeCell ref="C29:G29"/>
    <mergeCell ref="C30:G30"/>
    <mergeCell ref="C31:G31"/>
    <mergeCell ref="C32:G32"/>
    <mergeCell ref="W32:AB32"/>
    <mergeCell ref="C33:G33"/>
    <mergeCell ref="C34:G34"/>
    <mergeCell ref="C35:G35"/>
    <mergeCell ref="C36:G36"/>
    <mergeCell ref="C37:G37"/>
    <mergeCell ref="C38:G38"/>
    <mergeCell ref="C39:G39"/>
    <mergeCell ref="C40:G40"/>
    <mergeCell ref="C41:G41"/>
    <mergeCell ref="C42:G42"/>
    <mergeCell ref="C43:G43"/>
    <mergeCell ref="C44:G44"/>
    <mergeCell ref="C45:G45"/>
    <mergeCell ref="C46:G46"/>
    <mergeCell ref="C47:G47"/>
    <mergeCell ref="W47:Y47"/>
    <mergeCell ref="C48:G48"/>
    <mergeCell ref="C49:G49"/>
    <mergeCell ref="C50:G50"/>
    <mergeCell ref="C51:G51"/>
    <mergeCell ref="C52:G52"/>
    <mergeCell ref="C53:G53"/>
    <mergeCell ref="C54:G54"/>
    <mergeCell ref="C55:G55"/>
    <mergeCell ref="C56:G56"/>
    <mergeCell ref="C57:G57"/>
    <mergeCell ref="C58:G58"/>
    <mergeCell ref="C59:G59"/>
    <mergeCell ref="C60:G60"/>
    <mergeCell ref="C61:G61"/>
    <mergeCell ref="C62:G62"/>
    <mergeCell ref="C63:G63"/>
    <mergeCell ref="C64:G64"/>
    <mergeCell ref="C65:G65"/>
    <mergeCell ref="C66:G66"/>
    <mergeCell ref="C67:G67"/>
    <mergeCell ref="C68:G68"/>
    <mergeCell ref="C69:G69"/>
    <mergeCell ref="C70:G70"/>
    <mergeCell ref="C71:G71"/>
    <mergeCell ref="C72:G72"/>
    <mergeCell ref="C73:G73"/>
    <mergeCell ref="C74:G74"/>
    <mergeCell ref="C75:G75"/>
    <mergeCell ref="C76:G76"/>
    <mergeCell ref="C77:G77"/>
    <mergeCell ref="C78:G78"/>
    <mergeCell ref="C79:G79"/>
    <mergeCell ref="C80:G80"/>
    <mergeCell ref="C81:G81"/>
    <mergeCell ref="C82:G82"/>
    <mergeCell ref="C83:G83"/>
    <mergeCell ref="A84:G84"/>
    <mergeCell ref="A4:B8"/>
    <mergeCell ref="C4:G8"/>
    <mergeCell ref="T4:T7"/>
    <mergeCell ref="H5:H7"/>
    <mergeCell ref="I5:I7"/>
    <mergeCell ref="J5:J7"/>
    <mergeCell ref="K5:K7"/>
    <mergeCell ref="L5:L7"/>
    <mergeCell ref="M5:M7"/>
    <mergeCell ref="N5:N7"/>
    <mergeCell ref="O5:O7"/>
    <mergeCell ref="P5:P7"/>
    <mergeCell ref="Q5:Q7"/>
    <mergeCell ref="R5:R7"/>
    <mergeCell ref="S5:S7"/>
    <mergeCell ref="Y6:AB7"/>
    <mergeCell ref="X27:X31"/>
    <mergeCell ref="W33:X38"/>
    <mergeCell ref="W40:X41"/>
    <mergeCell ref="W43:X44"/>
    <mergeCell ref="W12:W31"/>
    <mergeCell ref="X12:X26"/>
  </mergeCells>
  <phoneticPr fontId="1"/>
  <conditionalFormatting sqref="T84">
    <cfRule type="cellIs" dxfId="12" priority="11" stopIfTrue="1" operator="greaterThan">
      <formula>31</formula>
    </cfRule>
  </conditionalFormatting>
  <conditionalFormatting sqref="H84">
    <cfRule type="cellIs" dxfId="11" priority="12" stopIfTrue="1" operator="notEqual">
      <formula>$I$84</formula>
    </cfRule>
  </conditionalFormatting>
  <conditionalFormatting sqref="I84">
    <cfRule type="cellIs" dxfId="10" priority="13" stopIfTrue="1" operator="notEqual">
      <formula>$H$84</formula>
    </cfRule>
  </conditionalFormatting>
  <conditionalFormatting sqref="X49:X79">
    <cfRule type="cellIs" dxfId="9" priority="8" operator="between">
      <formula>2</formula>
      <formula>6</formula>
    </cfRule>
    <cfRule type="cellIs" dxfId="8" priority="9" operator="equal">
      <formula>1</formula>
    </cfRule>
    <cfRule type="cellIs" dxfId="7" priority="10" operator="equal">
      <formula>7</formula>
    </cfRule>
  </conditionalFormatting>
  <conditionalFormatting sqref="B9:B83">
    <cfRule type="cellIs" dxfId="6" priority="5" operator="between">
      <formula>2</formula>
      <formula>6</formula>
    </cfRule>
    <cfRule type="cellIs" dxfId="5" priority="6" operator="equal">
      <formula>1</formula>
    </cfRule>
    <cfRule type="cellIs" dxfId="4" priority="7" operator="equal">
      <formula>7</formula>
    </cfRule>
  </conditionalFormatting>
  <conditionalFormatting sqref="A39:A83">
    <cfRule type="expression" dxfId="3" priority="4">
      <formula>A39&lt;&gt;""</formula>
    </cfRule>
  </conditionalFormatting>
  <conditionalFormatting sqref="C39:T83 H9:T38">
    <cfRule type="expression" dxfId="2" priority="3">
      <formula>C9&lt;&gt;""</formula>
    </cfRule>
  </conditionalFormatting>
  <conditionalFormatting sqref="A9:A38">
    <cfRule type="expression" dxfId="1" priority="2">
      <formula>A9&lt;&gt;""</formula>
    </cfRule>
  </conditionalFormatting>
  <conditionalFormatting sqref="C9:G38">
    <cfRule type="expression" dxfId="0" priority="1">
      <formula>C9&lt;&gt;""</formula>
    </cfRule>
  </conditionalFormatting>
  <dataValidations count="8">
    <dataValidation type="whole" allowBlank="1" showDropDown="0" showInputMessage="1" showErrorMessage="1" errorTitle="入力した値が違います！" error="分野別は１６～１９までの値です。_x000a_それ以外は入力できませんのでご確認ください。" sqref="I85">
      <formula1>16</formula1>
      <formula2>19</formula2>
    </dataValidation>
    <dataValidation type="whole" allowBlank="1" showDropDown="0" showInputMessage="1" showErrorMessage="1" sqref="J85:S85 H84:S84 J9:S83">
      <formula1>1</formula1>
      <formula2>100</formula2>
    </dataValidation>
    <dataValidation type="whole" errorStyle="warning" operator="notEqual" allowBlank="1" showDropDown="0" showInputMessage="1" showErrorMessage="1" errorTitle="合計件数が一致しません！" error="内容別合計（１５）と分野別合計（２０）の値が同じになるように、左の表を入力し直してください。" sqref="AA31">
      <formula1>AA26</formula1>
    </dataValidation>
    <dataValidation type="list" allowBlank="1" showDropDown="0" showInputMessage="1" showErrorMessage="1" sqref="A9:A83">
      <formula1>$W$49:$W$79</formula1>
    </dataValidation>
    <dataValidation type="list" allowBlank="1" showDropDown="0" showInputMessage="1" showErrorMessage="1" errorTitle="入力した値が違います！" error="内容別は１～１４までの値です。_x000a_それ以外は入力できませんのでご確認ください。_x000a_" sqref="H9:H83">
      <formula1>"1,2,3,4,5,6,7,8,9,10,11,12,13,14"</formula1>
    </dataValidation>
    <dataValidation type="list" allowBlank="1" showDropDown="0" showInputMessage="1" showErrorMessage="1" sqref="I9:I83">
      <formula1>"16,17,18,19"</formula1>
    </dataValidation>
    <dataValidation type="list" allowBlank="1" showDropDown="0" showInputMessage="1" showErrorMessage="1" sqref="T9:T83">
      <formula1>"○,,"</formula1>
    </dataValidation>
    <dataValidation allowBlank="1" showDropDown="0" showInputMessage="0" showErrorMessage="1" sqref="H3"/>
  </dataValidations>
  <printOptions horizontalCentered="1"/>
  <pageMargins left="0.27559055118110237" right="0.15748031496062992" top="0.59055118110236227" bottom="0.19685039370078741" header="0.59055118110236227" footer="0.19685039370078741"/>
  <pageSetup paperSize="9" scale="60" fitToWidth="1" fitToHeight="1" orientation="landscape" usePrinterDefaults="1" r:id="rId1"/>
  <headerFooter alignWithMargins="0"/>
  <rowBreaks count="1" manualBreakCount="1">
    <brk id="4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dimension ref="A1:AC119"/>
  <sheetViews>
    <sheetView showGridLines="0" showZeros="0" view="pageBreakPreview" zoomScaleNormal="75" zoomScaleSheetLayoutView="100" workbookViewId="0">
      <selection activeCell="W39" sqref="W39"/>
    </sheetView>
  </sheetViews>
  <sheetFormatPr defaultColWidth="9" defaultRowHeight="13.5"/>
  <cols>
    <col min="1" max="2" width="3.5" style="10" customWidth="1"/>
    <col min="3" max="3" width="5.625" style="11" customWidth="1"/>
    <col min="4" max="4" width="4.125" style="10" bestFit="1" customWidth="1"/>
    <col min="5" max="5" width="6.875" style="11" customWidth="1"/>
    <col min="6" max="6" width="8.125" style="10" bestFit="1" customWidth="1"/>
    <col min="7" max="7" width="60" style="10" customWidth="1"/>
    <col min="8" max="20" width="6.125" style="10" customWidth="1"/>
    <col min="21" max="24" width="3.375" style="12" customWidth="1"/>
    <col min="25" max="25" width="16.625" style="13" customWidth="1"/>
    <col min="26" max="26" width="3.375" style="10" customWidth="1"/>
    <col min="27" max="27" width="3.375" style="11" customWidth="1"/>
    <col min="28" max="28" width="3.375" style="13" customWidth="1"/>
    <col min="29" max="29" width="9.875" style="10" bestFit="1" customWidth="1"/>
    <col min="30" max="16384" width="9" style="10"/>
  </cols>
  <sheetData>
    <row r="1" spans="1:28" ht="21" customHeight="1">
      <c r="A1" s="24">
        <f>総合計!$A$1</f>
        <v>2025</v>
      </c>
      <c r="B1" s="24"/>
      <c r="C1" s="24"/>
      <c r="D1" s="57" t="s">
        <v>109</v>
      </c>
      <c r="E1" s="67">
        <v>4</v>
      </c>
      <c r="F1" s="57" t="s">
        <v>112</v>
      </c>
      <c r="G1" s="68" t="s">
        <v>155</v>
      </c>
      <c r="N1" s="117" t="s">
        <v>43</v>
      </c>
      <c r="O1" s="118"/>
      <c r="P1" s="118">
        <f>総合計!L3</f>
        <v>0</v>
      </c>
      <c r="Q1" s="118"/>
      <c r="R1" s="118"/>
      <c r="S1" s="118"/>
      <c r="T1" s="155"/>
      <c r="V1" s="168"/>
      <c r="W1" s="173" t="s">
        <v>192</v>
      </c>
      <c r="Z1" s="237"/>
      <c r="AA1" s="237"/>
      <c r="AB1" s="237"/>
    </row>
    <row r="2" spans="1:28" ht="21.75" customHeight="1">
      <c r="A2" s="25" t="str">
        <f>IF(B35&lt;&gt;B36,"報告日数（A列）と活動日数（T列）が一致していません。活動日数（T列）は一日に一つだけ【〇】を入力してください。","")</f>
        <v>報告日数（A列）と活動日数（T列）が一致していません。活動日数（T列）は一日に一つだけ【〇】を入力してください。</v>
      </c>
      <c r="B2" s="36"/>
      <c r="C2" s="46"/>
      <c r="G2" s="69"/>
      <c r="H2" s="72"/>
      <c r="I2" s="72"/>
      <c r="N2" s="95" t="s">
        <v>85</v>
      </c>
      <c r="O2" s="37"/>
      <c r="P2" s="37">
        <f>総合計!L5</f>
        <v>0</v>
      </c>
      <c r="Q2" s="37"/>
      <c r="R2" s="37"/>
      <c r="S2" s="37"/>
      <c r="T2" s="156"/>
      <c r="W2" s="174">
        <f>総合計!L2</f>
        <v>0</v>
      </c>
      <c r="X2" s="196"/>
      <c r="Y2" s="196"/>
      <c r="Z2" s="196"/>
      <c r="AA2" s="196"/>
      <c r="AB2" s="255"/>
    </row>
    <row r="3" spans="1:28" ht="18" customHeight="1">
      <c r="A3" s="26"/>
      <c r="B3" s="37"/>
      <c r="C3" s="47"/>
      <c r="D3" s="58"/>
      <c r="E3" s="47"/>
      <c r="F3" s="58"/>
      <c r="G3" s="37"/>
      <c r="H3" s="25" t="s">
        <v>44</v>
      </c>
      <c r="T3" s="157" t="str">
        <f>IF(T84&gt;30,"活動日数が今月の日数を越えないように訂正してください。","")</f>
        <v>活動日数が今月の日数を越えないように訂正してください。</v>
      </c>
      <c r="V3" s="169"/>
      <c r="Z3" s="58"/>
      <c r="AA3" s="58"/>
      <c r="AB3" s="58"/>
    </row>
    <row r="4" spans="1:28" ht="16.5" customHeight="1">
      <c r="A4" s="27" t="s">
        <v>13</v>
      </c>
      <c r="B4" s="38"/>
      <c r="C4" s="48" t="s">
        <v>70</v>
      </c>
      <c r="D4" s="59"/>
      <c r="E4" s="59"/>
      <c r="F4" s="59"/>
      <c r="G4" s="59"/>
      <c r="H4" s="73" t="s">
        <v>463</v>
      </c>
      <c r="I4" s="85"/>
      <c r="J4" s="96" t="s">
        <v>431</v>
      </c>
      <c r="K4" s="105"/>
      <c r="L4" s="105"/>
      <c r="M4" s="105"/>
      <c r="N4" s="105"/>
      <c r="O4" s="119"/>
      <c r="P4" s="126" t="s">
        <v>48</v>
      </c>
      <c r="Q4" s="133"/>
      <c r="R4" s="140" t="s">
        <v>57</v>
      </c>
      <c r="S4" s="147"/>
      <c r="T4" s="158" t="s">
        <v>93</v>
      </c>
      <c r="V4" s="170"/>
      <c r="W4" s="175" t="s">
        <v>71</v>
      </c>
      <c r="X4" s="197"/>
      <c r="Y4" s="215"/>
      <c r="Z4" s="118"/>
      <c r="AA4" s="248"/>
      <c r="AB4" s="256"/>
    </row>
    <row r="5" spans="1:28" ht="30.75" customHeight="1">
      <c r="A5" s="28"/>
      <c r="B5" s="39"/>
      <c r="C5" s="49"/>
      <c r="D5" s="60"/>
      <c r="E5" s="60"/>
      <c r="F5" s="60"/>
      <c r="G5" s="60"/>
      <c r="H5" s="74" t="s">
        <v>157</v>
      </c>
      <c r="I5" s="86" t="s">
        <v>159</v>
      </c>
      <c r="J5" s="97" t="s">
        <v>12</v>
      </c>
      <c r="K5" s="106" t="s">
        <v>35</v>
      </c>
      <c r="L5" s="106" t="s">
        <v>91</v>
      </c>
      <c r="M5" s="114" t="s">
        <v>55</v>
      </c>
      <c r="N5" s="106" t="s">
        <v>171</v>
      </c>
      <c r="O5" s="120" t="s">
        <v>86</v>
      </c>
      <c r="P5" s="127" t="s">
        <v>89</v>
      </c>
      <c r="Q5" s="134" t="s">
        <v>66</v>
      </c>
      <c r="R5" s="141" t="s">
        <v>84</v>
      </c>
      <c r="S5" s="148" t="s">
        <v>90</v>
      </c>
      <c r="T5" s="159"/>
      <c r="V5" s="170"/>
      <c r="W5" s="167"/>
      <c r="X5" s="198">
        <f>総合計!L3</f>
        <v>0</v>
      </c>
      <c r="Y5" s="198"/>
      <c r="Z5" s="198"/>
      <c r="AA5" s="198"/>
      <c r="AB5" s="257"/>
    </row>
    <row r="6" spans="1:28" ht="18" customHeight="1">
      <c r="A6" s="28"/>
      <c r="B6" s="39"/>
      <c r="C6" s="49"/>
      <c r="D6" s="60"/>
      <c r="E6" s="60"/>
      <c r="F6" s="60"/>
      <c r="G6" s="60"/>
      <c r="H6" s="75"/>
      <c r="I6" s="87"/>
      <c r="J6" s="98"/>
      <c r="K6" s="107"/>
      <c r="L6" s="107"/>
      <c r="M6" s="115"/>
      <c r="N6" s="107"/>
      <c r="O6" s="121"/>
      <c r="P6" s="128"/>
      <c r="Q6" s="135"/>
      <c r="R6" s="142"/>
      <c r="S6" s="149"/>
      <c r="T6" s="160"/>
      <c r="U6" s="166"/>
      <c r="V6" s="170"/>
      <c r="W6" s="176" t="s">
        <v>95</v>
      </c>
      <c r="Y6" s="198">
        <f>総合計!L5</f>
        <v>0</v>
      </c>
      <c r="Z6" s="198"/>
      <c r="AA6" s="198"/>
      <c r="AB6" s="257"/>
    </row>
    <row r="7" spans="1:28" ht="18" customHeight="1">
      <c r="A7" s="28"/>
      <c r="B7" s="39"/>
      <c r="C7" s="49"/>
      <c r="D7" s="60"/>
      <c r="E7" s="60"/>
      <c r="F7" s="60"/>
      <c r="G7" s="60"/>
      <c r="H7" s="75"/>
      <c r="I7" s="87"/>
      <c r="J7" s="98"/>
      <c r="K7" s="107"/>
      <c r="L7" s="107"/>
      <c r="M7" s="115"/>
      <c r="N7" s="107"/>
      <c r="O7" s="121"/>
      <c r="P7" s="128"/>
      <c r="Q7" s="135"/>
      <c r="R7" s="142"/>
      <c r="S7" s="149"/>
      <c r="T7" s="160"/>
      <c r="U7" s="167"/>
      <c r="V7" s="170"/>
      <c r="W7" s="177"/>
      <c r="X7" s="199"/>
      <c r="Y7" s="216"/>
      <c r="Z7" s="216"/>
      <c r="AA7" s="216"/>
      <c r="AB7" s="258"/>
    </row>
    <row r="8" spans="1:28" ht="18" customHeight="1">
      <c r="A8" s="29"/>
      <c r="B8" s="40"/>
      <c r="C8" s="50"/>
      <c r="D8" s="61"/>
      <c r="E8" s="61"/>
      <c r="F8" s="61"/>
      <c r="G8" s="61"/>
      <c r="H8" s="76" t="s">
        <v>74</v>
      </c>
      <c r="I8" s="88" t="s">
        <v>29</v>
      </c>
      <c r="J8" s="99" t="s">
        <v>76</v>
      </c>
      <c r="K8" s="108" t="s">
        <v>78</v>
      </c>
      <c r="L8" s="108" t="s">
        <v>62</v>
      </c>
      <c r="M8" s="108" t="s">
        <v>79</v>
      </c>
      <c r="N8" s="108" t="s">
        <v>69</v>
      </c>
      <c r="O8" s="122" t="s">
        <v>73</v>
      </c>
      <c r="P8" s="129" t="s">
        <v>16</v>
      </c>
      <c r="Q8" s="136" t="s">
        <v>80</v>
      </c>
      <c r="R8" s="143" t="s">
        <v>41</v>
      </c>
      <c r="S8" s="150" t="s">
        <v>67</v>
      </c>
      <c r="T8" s="161" t="s">
        <v>81</v>
      </c>
      <c r="U8" s="167"/>
      <c r="V8" s="170"/>
      <c r="Y8" s="217"/>
      <c r="Z8" s="217"/>
      <c r="AA8" s="217"/>
      <c r="AB8" s="217"/>
    </row>
    <row r="9" spans="1:28" ht="18.600000000000001" customHeight="1">
      <c r="A9" s="30">
        <v>2</v>
      </c>
      <c r="B9" s="41">
        <f t="shared" ref="B9:B72" si="0">IF(A9&lt;&gt;"",WEEKDAY($A$1&amp;"/"&amp;$E$1&amp;"/"&amp;A9),"")</f>
        <v>4</v>
      </c>
      <c r="C9" s="51" t="s">
        <v>234</v>
      </c>
      <c r="D9" s="62"/>
      <c r="E9" s="62"/>
      <c r="F9" s="62"/>
      <c r="G9" s="62"/>
      <c r="H9" s="77"/>
      <c r="I9" s="89"/>
      <c r="J9" s="100"/>
      <c r="K9" s="109"/>
      <c r="L9" s="109"/>
      <c r="M9" s="116">
        <v>1</v>
      </c>
      <c r="N9" s="109"/>
      <c r="O9" s="123"/>
      <c r="P9" s="130"/>
      <c r="Q9" s="137"/>
      <c r="R9" s="144"/>
      <c r="S9" s="151"/>
      <c r="T9" s="162" t="s">
        <v>195</v>
      </c>
      <c r="U9" s="167"/>
      <c r="V9" s="171">
        <f>A1</f>
        <v>2025</v>
      </c>
      <c r="W9" s="178"/>
      <c r="X9" s="200" t="s">
        <v>169</v>
      </c>
      <c r="Y9" s="218" t="s">
        <v>170</v>
      </c>
      <c r="Z9" s="238"/>
      <c r="AA9" s="238"/>
      <c r="AB9" s="238"/>
    </row>
    <row r="10" spans="1:28" ht="18.600000000000001" customHeight="1">
      <c r="A10" s="31">
        <v>3</v>
      </c>
      <c r="B10" s="42">
        <f t="shared" si="0"/>
        <v>5</v>
      </c>
      <c r="C10" s="52" t="s">
        <v>96</v>
      </c>
      <c r="D10" s="63"/>
      <c r="E10" s="63"/>
      <c r="F10" s="63"/>
      <c r="G10" s="63"/>
      <c r="H10" s="78">
        <v>2</v>
      </c>
      <c r="I10" s="90">
        <v>16</v>
      </c>
      <c r="J10" s="101"/>
      <c r="K10" s="110"/>
      <c r="L10" s="110"/>
      <c r="M10" s="110"/>
      <c r="N10" s="110"/>
      <c r="O10" s="124"/>
      <c r="P10" s="131"/>
      <c r="Q10" s="90">
        <v>1</v>
      </c>
      <c r="R10" s="145"/>
      <c r="S10" s="152">
        <v>1</v>
      </c>
      <c r="T10" s="162" t="s">
        <v>195</v>
      </c>
      <c r="U10" s="167"/>
      <c r="V10" s="172"/>
      <c r="W10" s="179" t="s">
        <v>151</v>
      </c>
      <c r="X10" s="179"/>
      <c r="Y10" s="179"/>
      <c r="Z10" s="179"/>
      <c r="AA10" s="179"/>
      <c r="AB10" s="179"/>
    </row>
    <row r="11" spans="1:28" ht="18.600000000000001" customHeight="1">
      <c r="A11" s="31">
        <v>3</v>
      </c>
      <c r="B11" s="42">
        <f t="shared" si="0"/>
        <v>5</v>
      </c>
      <c r="C11" s="53" t="s">
        <v>413</v>
      </c>
      <c r="D11" s="64"/>
      <c r="E11" s="64"/>
      <c r="F11" s="64"/>
      <c r="G11" s="64"/>
      <c r="H11" s="78">
        <v>10</v>
      </c>
      <c r="I11" s="90">
        <v>16</v>
      </c>
      <c r="J11" s="101"/>
      <c r="K11" s="110"/>
      <c r="L11" s="110"/>
      <c r="M11" s="110"/>
      <c r="N11" s="110"/>
      <c r="O11" s="124"/>
      <c r="P11" s="131"/>
      <c r="Q11" s="138"/>
      <c r="R11" s="145"/>
      <c r="S11" s="153"/>
      <c r="T11" s="162"/>
      <c r="U11" s="167"/>
      <c r="V11" s="170"/>
      <c r="W11" s="3"/>
      <c r="X11" s="201"/>
      <c r="Y11" s="201"/>
      <c r="Z11" s="201"/>
      <c r="AA11" s="201"/>
      <c r="AB11" s="201"/>
    </row>
    <row r="12" spans="1:28" ht="18.600000000000001" customHeight="1">
      <c r="A12" s="31">
        <v>4</v>
      </c>
      <c r="B12" s="42">
        <f t="shared" si="0"/>
        <v>6</v>
      </c>
      <c r="C12" s="53" t="s">
        <v>236</v>
      </c>
      <c r="D12" s="64"/>
      <c r="E12" s="64"/>
      <c r="F12" s="64"/>
      <c r="G12" s="64"/>
      <c r="H12" s="79"/>
      <c r="I12" s="91"/>
      <c r="J12" s="102"/>
      <c r="K12" s="110"/>
      <c r="L12" s="113">
        <v>1</v>
      </c>
      <c r="M12" s="110"/>
      <c r="N12" s="110"/>
      <c r="O12" s="124"/>
      <c r="P12" s="131"/>
      <c r="Q12" s="138"/>
      <c r="R12" s="145"/>
      <c r="S12" s="153"/>
      <c r="T12" s="162" t="s">
        <v>195</v>
      </c>
      <c r="U12" s="167"/>
      <c r="V12" s="170"/>
      <c r="W12" s="180" t="s">
        <v>68</v>
      </c>
      <c r="X12" s="202" t="s">
        <v>50</v>
      </c>
      <c r="Y12" s="219" t="s">
        <v>7</v>
      </c>
      <c r="Z12" s="239" t="s">
        <v>76</v>
      </c>
      <c r="AA12" s="249">
        <f>COUNTIF($H$9:$H$83,1)</f>
        <v>0</v>
      </c>
      <c r="AB12" s="259" t="s">
        <v>6</v>
      </c>
    </row>
    <row r="13" spans="1:28" ht="18.600000000000001" customHeight="1">
      <c r="A13" s="32"/>
      <c r="B13" s="42" t="str">
        <f t="shared" si="0"/>
        <v/>
      </c>
      <c r="C13" s="54"/>
      <c r="D13" s="65"/>
      <c r="E13" s="65"/>
      <c r="F13" s="65"/>
      <c r="G13" s="65"/>
      <c r="H13" s="80"/>
      <c r="I13" s="92"/>
      <c r="J13" s="101"/>
      <c r="K13" s="110"/>
      <c r="L13" s="110"/>
      <c r="M13" s="110"/>
      <c r="N13" s="110"/>
      <c r="O13" s="124"/>
      <c r="P13" s="131"/>
      <c r="Q13" s="138"/>
      <c r="R13" s="145"/>
      <c r="S13" s="153"/>
      <c r="T13" s="162" t="s">
        <v>195</v>
      </c>
      <c r="U13" s="167"/>
      <c r="V13" s="170"/>
      <c r="W13" s="181"/>
      <c r="X13" s="203"/>
      <c r="Y13" s="220" t="s">
        <v>9</v>
      </c>
      <c r="Z13" s="240" t="s">
        <v>78</v>
      </c>
      <c r="AA13" s="250">
        <f>COUNTIF($H$9:$H$83,2)</f>
        <v>2</v>
      </c>
      <c r="AB13" s="260"/>
    </row>
    <row r="14" spans="1:28" ht="18.600000000000001" customHeight="1">
      <c r="A14" s="32"/>
      <c r="B14" s="42" t="str">
        <f t="shared" si="0"/>
        <v/>
      </c>
      <c r="C14" s="54"/>
      <c r="D14" s="65"/>
      <c r="E14" s="65"/>
      <c r="F14" s="65"/>
      <c r="G14" s="65"/>
      <c r="H14" s="80"/>
      <c r="I14" s="92"/>
      <c r="J14" s="101"/>
      <c r="K14" s="110"/>
      <c r="L14" s="110"/>
      <c r="M14" s="110"/>
      <c r="N14" s="110"/>
      <c r="O14" s="124"/>
      <c r="P14" s="131"/>
      <c r="Q14" s="138"/>
      <c r="R14" s="145"/>
      <c r="S14" s="153"/>
      <c r="T14" s="162" t="s">
        <v>195</v>
      </c>
      <c r="U14" s="167"/>
      <c r="V14" s="170"/>
      <c r="W14" s="181"/>
      <c r="X14" s="203"/>
      <c r="Y14" s="220" t="s">
        <v>10</v>
      </c>
      <c r="Z14" s="240" t="s">
        <v>62</v>
      </c>
      <c r="AA14" s="250">
        <f>COUNTIF($H$9:$H$83,3)</f>
        <v>0</v>
      </c>
      <c r="AB14" s="260"/>
    </row>
    <row r="15" spans="1:28" ht="18.600000000000001" customHeight="1">
      <c r="A15" s="32"/>
      <c r="B15" s="42" t="str">
        <f t="shared" si="0"/>
        <v/>
      </c>
      <c r="C15" s="54"/>
      <c r="D15" s="65"/>
      <c r="E15" s="65"/>
      <c r="F15" s="65"/>
      <c r="G15" s="65"/>
      <c r="H15" s="80"/>
      <c r="I15" s="92"/>
      <c r="J15" s="101"/>
      <c r="K15" s="110"/>
      <c r="L15" s="110"/>
      <c r="M15" s="110"/>
      <c r="N15" s="110"/>
      <c r="O15" s="124"/>
      <c r="P15" s="131"/>
      <c r="Q15" s="138"/>
      <c r="R15" s="145"/>
      <c r="S15" s="153"/>
      <c r="T15" s="162" t="s">
        <v>195</v>
      </c>
      <c r="U15" s="167"/>
      <c r="V15" s="170"/>
      <c r="W15" s="181"/>
      <c r="X15" s="203"/>
      <c r="Y15" s="221" t="s">
        <v>19</v>
      </c>
      <c r="Z15" s="240" t="s">
        <v>79</v>
      </c>
      <c r="AA15" s="250">
        <f>COUNTIF($H$9:$H$83,4)</f>
        <v>0</v>
      </c>
      <c r="AB15" s="260"/>
    </row>
    <row r="16" spans="1:28" ht="18.600000000000001" customHeight="1">
      <c r="A16" s="32"/>
      <c r="B16" s="42" t="str">
        <f t="shared" si="0"/>
        <v/>
      </c>
      <c r="C16" s="54"/>
      <c r="D16" s="65"/>
      <c r="E16" s="65"/>
      <c r="F16" s="65"/>
      <c r="G16" s="65"/>
      <c r="H16" s="80"/>
      <c r="I16" s="92"/>
      <c r="J16" s="101"/>
      <c r="K16" s="110"/>
      <c r="L16" s="110"/>
      <c r="M16" s="110"/>
      <c r="N16" s="110"/>
      <c r="O16" s="124"/>
      <c r="P16" s="131"/>
      <c r="Q16" s="138"/>
      <c r="R16" s="145"/>
      <c r="S16" s="153"/>
      <c r="T16" s="162" t="s">
        <v>195</v>
      </c>
      <c r="U16" s="167"/>
      <c r="V16" s="170"/>
      <c r="W16" s="181"/>
      <c r="X16" s="203"/>
      <c r="Y16" s="221" t="s">
        <v>21</v>
      </c>
      <c r="Z16" s="240" t="s">
        <v>69</v>
      </c>
      <c r="AA16" s="250">
        <f>COUNTIF($H$9:$H$83,5)</f>
        <v>0</v>
      </c>
      <c r="AB16" s="260"/>
    </row>
    <row r="17" spans="1:28" ht="18.600000000000001" customHeight="1">
      <c r="A17" s="32"/>
      <c r="B17" s="42" t="str">
        <f t="shared" si="0"/>
        <v/>
      </c>
      <c r="C17" s="54"/>
      <c r="D17" s="65"/>
      <c r="E17" s="65"/>
      <c r="F17" s="65"/>
      <c r="G17" s="65"/>
      <c r="H17" s="80"/>
      <c r="I17" s="92"/>
      <c r="J17" s="101"/>
      <c r="K17" s="110"/>
      <c r="L17" s="110"/>
      <c r="M17" s="110"/>
      <c r="N17" s="110"/>
      <c r="O17" s="124"/>
      <c r="P17" s="131"/>
      <c r="Q17" s="138"/>
      <c r="R17" s="145"/>
      <c r="S17" s="153"/>
      <c r="T17" s="162" t="s">
        <v>195</v>
      </c>
      <c r="U17" s="167"/>
      <c r="V17" s="170"/>
      <c r="W17" s="181"/>
      <c r="X17" s="203"/>
      <c r="Y17" s="222" t="s">
        <v>98</v>
      </c>
      <c r="Z17" s="240" t="s">
        <v>73</v>
      </c>
      <c r="AA17" s="250">
        <f>COUNTIF($H$9:$H$83,6)</f>
        <v>0</v>
      </c>
      <c r="AB17" s="260"/>
    </row>
    <row r="18" spans="1:28" ht="18.600000000000001" customHeight="1">
      <c r="A18" s="32"/>
      <c r="B18" s="42" t="str">
        <f t="shared" si="0"/>
        <v/>
      </c>
      <c r="C18" s="54"/>
      <c r="D18" s="65"/>
      <c r="E18" s="65"/>
      <c r="F18" s="65"/>
      <c r="G18" s="65"/>
      <c r="H18" s="80"/>
      <c r="I18" s="92"/>
      <c r="J18" s="101"/>
      <c r="K18" s="110"/>
      <c r="L18" s="110"/>
      <c r="M18" s="110"/>
      <c r="N18" s="110"/>
      <c r="O18" s="124"/>
      <c r="P18" s="131"/>
      <c r="Q18" s="138"/>
      <c r="R18" s="145"/>
      <c r="S18" s="153"/>
      <c r="T18" s="162" t="s">
        <v>195</v>
      </c>
      <c r="U18" s="167"/>
      <c r="V18" s="170"/>
      <c r="W18" s="181"/>
      <c r="X18" s="203"/>
      <c r="Y18" s="220" t="s">
        <v>2</v>
      </c>
      <c r="Z18" s="240" t="s">
        <v>16</v>
      </c>
      <c r="AA18" s="250">
        <f>COUNTIF($H$9:$H$83,7)</f>
        <v>0</v>
      </c>
      <c r="AB18" s="260"/>
    </row>
    <row r="19" spans="1:28" ht="18.600000000000001" customHeight="1">
      <c r="A19" s="32"/>
      <c r="B19" s="42" t="str">
        <f t="shared" si="0"/>
        <v/>
      </c>
      <c r="C19" s="54"/>
      <c r="D19" s="65"/>
      <c r="E19" s="65"/>
      <c r="F19" s="65"/>
      <c r="G19" s="65"/>
      <c r="H19" s="80"/>
      <c r="I19" s="92"/>
      <c r="J19" s="101"/>
      <c r="K19" s="110"/>
      <c r="L19" s="110"/>
      <c r="M19" s="110"/>
      <c r="N19" s="110"/>
      <c r="O19" s="124"/>
      <c r="P19" s="131"/>
      <c r="Q19" s="138"/>
      <c r="R19" s="145"/>
      <c r="S19" s="153"/>
      <c r="T19" s="162" t="s">
        <v>195</v>
      </c>
      <c r="U19" s="167"/>
      <c r="V19" s="170"/>
      <c r="W19" s="181"/>
      <c r="X19" s="203"/>
      <c r="Y19" s="220" t="s">
        <v>23</v>
      </c>
      <c r="Z19" s="240" t="s">
        <v>80</v>
      </c>
      <c r="AA19" s="250">
        <f>COUNTIF($H$9:$H$83,8)</f>
        <v>0</v>
      </c>
      <c r="AB19" s="260"/>
    </row>
    <row r="20" spans="1:28" ht="18.600000000000001" customHeight="1">
      <c r="A20" s="32"/>
      <c r="B20" s="42" t="str">
        <f t="shared" si="0"/>
        <v/>
      </c>
      <c r="C20" s="54"/>
      <c r="D20" s="65"/>
      <c r="E20" s="65"/>
      <c r="F20" s="65"/>
      <c r="G20" s="65"/>
      <c r="H20" s="80"/>
      <c r="I20" s="92"/>
      <c r="J20" s="101"/>
      <c r="K20" s="110"/>
      <c r="L20" s="110"/>
      <c r="M20" s="110"/>
      <c r="N20" s="110"/>
      <c r="O20" s="124"/>
      <c r="P20" s="131"/>
      <c r="Q20" s="138"/>
      <c r="R20" s="145"/>
      <c r="S20" s="153"/>
      <c r="T20" s="162" t="s">
        <v>195</v>
      </c>
      <c r="U20" s="167"/>
      <c r="V20" s="170"/>
      <c r="W20" s="181"/>
      <c r="X20" s="203"/>
      <c r="Y20" s="220" t="s">
        <v>15</v>
      </c>
      <c r="Z20" s="240" t="s">
        <v>41</v>
      </c>
      <c r="AA20" s="250">
        <f>COUNTIF($H$9:$H$83,9)</f>
        <v>0</v>
      </c>
      <c r="AB20" s="260"/>
    </row>
    <row r="21" spans="1:28" ht="18.600000000000001" customHeight="1">
      <c r="A21" s="32"/>
      <c r="B21" s="42" t="str">
        <f t="shared" si="0"/>
        <v/>
      </c>
      <c r="C21" s="54"/>
      <c r="D21" s="65"/>
      <c r="E21" s="65"/>
      <c r="F21" s="65"/>
      <c r="G21" s="65"/>
      <c r="H21" s="80"/>
      <c r="I21" s="92"/>
      <c r="J21" s="101"/>
      <c r="K21" s="110"/>
      <c r="L21" s="110"/>
      <c r="M21" s="110"/>
      <c r="N21" s="110"/>
      <c r="O21" s="124"/>
      <c r="P21" s="131"/>
      <c r="Q21" s="138"/>
      <c r="R21" s="145"/>
      <c r="S21" s="153"/>
      <c r="T21" s="162" t="s">
        <v>195</v>
      </c>
      <c r="U21" s="167"/>
      <c r="V21" s="170"/>
      <c r="W21" s="181"/>
      <c r="X21" s="203"/>
      <c r="Y21" s="220" t="s">
        <v>24</v>
      </c>
      <c r="Z21" s="240" t="s">
        <v>67</v>
      </c>
      <c r="AA21" s="250">
        <f>COUNTIF($H$9:$H$83,10)</f>
        <v>1</v>
      </c>
      <c r="AB21" s="260"/>
    </row>
    <row r="22" spans="1:28" ht="18.600000000000001" customHeight="1">
      <c r="A22" s="32"/>
      <c r="B22" s="42" t="str">
        <f t="shared" si="0"/>
        <v/>
      </c>
      <c r="C22" s="54"/>
      <c r="D22" s="65"/>
      <c r="E22" s="65"/>
      <c r="F22" s="65"/>
      <c r="G22" s="65"/>
      <c r="H22" s="80"/>
      <c r="I22" s="92"/>
      <c r="J22" s="101"/>
      <c r="K22" s="110"/>
      <c r="L22" s="110"/>
      <c r="M22" s="110"/>
      <c r="N22" s="110"/>
      <c r="O22" s="124"/>
      <c r="P22" s="131"/>
      <c r="Q22" s="138"/>
      <c r="R22" s="145"/>
      <c r="S22" s="153"/>
      <c r="T22" s="162" t="s">
        <v>195</v>
      </c>
      <c r="U22" s="167"/>
      <c r="V22" s="170"/>
      <c r="W22" s="181"/>
      <c r="X22" s="203"/>
      <c r="Y22" s="220" t="s">
        <v>26</v>
      </c>
      <c r="Z22" s="240" t="s">
        <v>81</v>
      </c>
      <c r="AA22" s="250">
        <f>COUNTIF($H$9:$H$83,11)</f>
        <v>0</v>
      </c>
      <c r="AB22" s="260"/>
    </row>
    <row r="23" spans="1:28" ht="18.600000000000001" customHeight="1">
      <c r="A23" s="32"/>
      <c r="B23" s="42" t="str">
        <f t="shared" si="0"/>
        <v/>
      </c>
      <c r="C23" s="54"/>
      <c r="D23" s="65"/>
      <c r="E23" s="65"/>
      <c r="F23" s="65"/>
      <c r="G23" s="65"/>
      <c r="H23" s="80"/>
      <c r="I23" s="92"/>
      <c r="J23" s="101"/>
      <c r="K23" s="110"/>
      <c r="L23" s="110"/>
      <c r="M23" s="110"/>
      <c r="N23" s="110"/>
      <c r="O23" s="124"/>
      <c r="P23" s="131"/>
      <c r="Q23" s="138"/>
      <c r="R23" s="145"/>
      <c r="S23" s="153"/>
      <c r="T23" s="162" t="s">
        <v>195</v>
      </c>
      <c r="U23" s="167"/>
      <c r="V23" s="170"/>
      <c r="W23" s="181"/>
      <c r="X23" s="203"/>
      <c r="Y23" s="220" t="s">
        <v>31</v>
      </c>
      <c r="Z23" s="240" t="s">
        <v>114</v>
      </c>
      <c r="AA23" s="250">
        <f>COUNTIF($H$9:$H$83,12)</f>
        <v>0</v>
      </c>
      <c r="AB23" s="261"/>
    </row>
    <row r="24" spans="1:28" ht="18.600000000000001" customHeight="1">
      <c r="A24" s="32"/>
      <c r="B24" s="42" t="str">
        <f t="shared" si="0"/>
        <v/>
      </c>
      <c r="C24" s="54"/>
      <c r="D24" s="65"/>
      <c r="E24" s="65"/>
      <c r="F24" s="65"/>
      <c r="G24" s="65"/>
      <c r="H24" s="80"/>
      <c r="I24" s="92"/>
      <c r="J24" s="101"/>
      <c r="K24" s="110"/>
      <c r="L24" s="110"/>
      <c r="M24" s="110"/>
      <c r="N24" s="110"/>
      <c r="O24" s="124"/>
      <c r="P24" s="131"/>
      <c r="Q24" s="138"/>
      <c r="R24" s="145"/>
      <c r="S24" s="153"/>
      <c r="T24" s="162" t="s">
        <v>195</v>
      </c>
      <c r="U24" s="167"/>
      <c r="V24" s="170"/>
      <c r="W24" s="181"/>
      <c r="X24" s="203"/>
      <c r="Y24" s="221" t="s">
        <v>34</v>
      </c>
      <c r="Z24" s="240" t="s">
        <v>115</v>
      </c>
      <c r="AA24" s="250">
        <f>COUNTIF($H$9:$H$83,13)</f>
        <v>0</v>
      </c>
      <c r="AB24" s="260"/>
    </row>
    <row r="25" spans="1:28" ht="18.600000000000001" customHeight="1">
      <c r="A25" s="32"/>
      <c r="B25" s="42" t="str">
        <f t="shared" si="0"/>
        <v/>
      </c>
      <c r="C25" s="54"/>
      <c r="D25" s="65"/>
      <c r="E25" s="65"/>
      <c r="F25" s="65"/>
      <c r="G25" s="65"/>
      <c r="H25" s="81"/>
      <c r="I25" s="93"/>
      <c r="J25" s="102"/>
      <c r="K25" s="111"/>
      <c r="L25" s="111"/>
      <c r="M25" s="111"/>
      <c r="N25" s="111"/>
      <c r="O25" s="124"/>
      <c r="P25" s="131"/>
      <c r="Q25" s="138"/>
      <c r="R25" s="145"/>
      <c r="S25" s="153"/>
      <c r="T25" s="162" t="s">
        <v>195</v>
      </c>
      <c r="U25" s="167"/>
      <c r="V25" s="170"/>
      <c r="W25" s="181"/>
      <c r="X25" s="203"/>
      <c r="Y25" s="223" t="s">
        <v>38</v>
      </c>
      <c r="Z25" s="241" t="s">
        <v>116</v>
      </c>
      <c r="AA25" s="251">
        <f>COUNTIF($H$9:$H$83,14)</f>
        <v>0</v>
      </c>
      <c r="AB25" s="262"/>
    </row>
    <row r="26" spans="1:28" ht="18.600000000000001" customHeight="1">
      <c r="A26" s="32"/>
      <c r="B26" s="42" t="str">
        <f t="shared" si="0"/>
        <v/>
      </c>
      <c r="C26" s="54"/>
      <c r="D26" s="65"/>
      <c r="E26" s="65"/>
      <c r="F26" s="65"/>
      <c r="G26" s="65"/>
      <c r="H26" s="81"/>
      <c r="I26" s="93"/>
      <c r="J26" s="102"/>
      <c r="K26" s="111"/>
      <c r="L26" s="111"/>
      <c r="M26" s="111"/>
      <c r="N26" s="111"/>
      <c r="O26" s="124"/>
      <c r="P26" s="131"/>
      <c r="Q26" s="138"/>
      <c r="R26" s="145"/>
      <c r="S26" s="153"/>
      <c r="T26" s="162" t="s">
        <v>195</v>
      </c>
      <c r="U26" s="167"/>
      <c r="V26" s="170"/>
      <c r="W26" s="181"/>
      <c r="X26" s="204"/>
      <c r="Y26" s="224" t="s">
        <v>39</v>
      </c>
      <c r="Z26" s="242" t="s">
        <v>119</v>
      </c>
      <c r="AA26" s="252">
        <f>SUM(AA12:AA25)</f>
        <v>3</v>
      </c>
      <c r="AB26" s="263"/>
    </row>
    <row r="27" spans="1:28" ht="18.600000000000001" customHeight="1">
      <c r="A27" s="32"/>
      <c r="B27" s="42" t="str">
        <f t="shared" si="0"/>
        <v/>
      </c>
      <c r="C27" s="54"/>
      <c r="D27" s="65"/>
      <c r="E27" s="65"/>
      <c r="F27" s="65"/>
      <c r="G27" s="65"/>
      <c r="H27" s="81"/>
      <c r="I27" s="93"/>
      <c r="J27" s="102"/>
      <c r="K27" s="111"/>
      <c r="L27" s="111"/>
      <c r="M27" s="111"/>
      <c r="N27" s="111"/>
      <c r="O27" s="124"/>
      <c r="P27" s="131"/>
      <c r="Q27" s="138"/>
      <c r="R27" s="145"/>
      <c r="S27" s="153"/>
      <c r="T27" s="162" t="s">
        <v>195</v>
      </c>
      <c r="U27" s="167"/>
      <c r="V27" s="170"/>
      <c r="W27" s="181"/>
      <c r="X27" s="203" t="s">
        <v>106</v>
      </c>
      <c r="Y27" s="225" t="s">
        <v>28</v>
      </c>
      <c r="Z27" s="243" t="s">
        <v>120</v>
      </c>
      <c r="AA27" s="249">
        <f>COUNTIF($I$9:$I$83,16)</f>
        <v>4</v>
      </c>
      <c r="AB27" s="259" t="s">
        <v>6</v>
      </c>
    </row>
    <row r="28" spans="1:28" ht="18.600000000000001" customHeight="1">
      <c r="A28" s="32"/>
      <c r="B28" s="42" t="str">
        <f t="shared" si="0"/>
        <v/>
      </c>
      <c r="C28" s="54"/>
      <c r="D28" s="65"/>
      <c r="E28" s="65"/>
      <c r="F28" s="65"/>
      <c r="G28" s="65"/>
      <c r="H28" s="80"/>
      <c r="I28" s="92"/>
      <c r="J28" s="101"/>
      <c r="K28" s="110"/>
      <c r="L28" s="110"/>
      <c r="M28" s="110"/>
      <c r="N28" s="110"/>
      <c r="O28" s="124"/>
      <c r="P28" s="131"/>
      <c r="Q28" s="138"/>
      <c r="R28" s="145"/>
      <c r="S28" s="153"/>
      <c r="T28" s="162" t="s">
        <v>195</v>
      </c>
      <c r="U28" s="167"/>
      <c r="V28" s="170"/>
      <c r="W28" s="181"/>
      <c r="X28" s="203"/>
      <c r="Y28" s="226" t="s">
        <v>40</v>
      </c>
      <c r="Z28" s="240" t="s">
        <v>121</v>
      </c>
      <c r="AA28" s="250">
        <f>COUNTIF($I$9:$I$83,17)</f>
        <v>0</v>
      </c>
      <c r="AB28" s="260"/>
    </row>
    <row r="29" spans="1:28" ht="18.600000000000001" customHeight="1">
      <c r="A29" s="32"/>
      <c r="B29" s="42" t="str">
        <f t="shared" si="0"/>
        <v/>
      </c>
      <c r="C29" s="54"/>
      <c r="D29" s="65"/>
      <c r="E29" s="65"/>
      <c r="F29" s="65"/>
      <c r="G29" s="65"/>
      <c r="H29" s="80"/>
      <c r="I29" s="92"/>
      <c r="J29" s="101"/>
      <c r="K29" s="110"/>
      <c r="L29" s="110"/>
      <c r="M29" s="110"/>
      <c r="N29" s="110"/>
      <c r="O29" s="124"/>
      <c r="P29" s="131"/>
      <c r="Q29" s="138"/>
      <c r="R29" s="145"/>
      <c r="S29" s="153"/>
      <c r="T29" s="162" t="s">
        <v>195</v>
      </c>
      <c r="U29" s="167"/>
      <c r="V29" s="170"/>
      <c r="W29" s="181"/>
      <c r="X29" s="203"/>
      <c r="Y29" s="226" t="s">
        <v>47</v>
      </c>
      <c r="Z29" s="240" t="s">
        <v>122</v>
      </c>
      <c r="AA29" s="250">
        <f>COUNTIF($I$9:$I$83,18)</f>
        <v>0</v>
      </c>
      <c r="AB29" s="260"/>
    </row>
    <row r="30" spans="1:28" ht="18.600000000000001" customHeight="1">
      <c r="A30" s="32"/>
      <c r="B30" s="42" t="str">
        <f t="shared" si="0"/>
        <v/>
      </c>
      <c r="C30" s="54"/>
      <c r="D30" s="65"/>
      <c r="E30" s="65"/>
      <c r="F30" s="65"/>
      <c r="G30" s="65"/>
      <c r="H30" s="80"/>
      <c r="I30" s="92"/>
      <c r="J30" s="101"/>
      <c r="K30" s="110"/>
      <c r="L30" s="110"/>
      <c r="M30" s="110"/>
      <c r="N30" s="110"/>
      <c r="O30" s="124"/>
      <c r="P30" s="131"/>
      <c r="Q30" s="138"/>
      <c r="R30" s="145"/>
      <c r="S30" s="153"/>
      <c r="T30" s="162" t="s">
        <v>195</v>
      </c>
      <c r="U30" s="167"/>
      <c r="V30" s="170"/>
      <c r="W30" s="181"/>
      <c r="X30" s="203"/>
      <c r="Y30" s="223" t="s">
        <v>38</v>
      </c>
      <c r="Z30" s="241" t="s">
        <v>124</v>
      </c>
      <c r="AA30" s="251">
        <f>COUNTIF($I$9:$I$83,19)</f>
        <v>0</v>
      </c>
      <c r="AB30" s="262"/>
    </row>
    <row r="31" spans="1:28" ht="18.600000000000001" customHeight="1">
      <c r="A31" s="32"/>
      <c r="B31" s="42" t="str">
        <f t="shared" si="0"/>
        <v/>
      </c>
      <c r="C31" s="54"/>
      <c r="D31" s="65"/>
      <c r="E31" s="65"/>
      <c r="F31" s="65"/>
      <c r="G31" s="65"/>
      <c r="H31" s="80"/>
      <c r="I31" s="92"/>
      <c r="J31" s="101"/>
      <c r="K31" s="110"/>
      <c r="L31" s="110"/>
      <c r="M31" s="110"/>
      <c r="N31" s="110"/>
      <c r="O31" s="124"/>
      <c r="P31" s="131"/>
      <c r="Q31" s="138"/>
      <c r="R31" s="145"/>
      <c r="S31" s="153"/>
      <c r="T31" s="162" t="s">
        <v>195</v>
      </c>
      <c r="U31" s="167"/>
      <c r="V31" s="170"/>
      <c r="W31" s="182"/>
      <c r="X31" s="204"/>
      <c r="Y31" s="224" t="s">
        <v>39</v>
      </c>
      <c r="Z31" s="244" t="s">
        <v>125</v>
      </c>
      <c r="AA31" s="252">
        <f>SUM(AA27:AA30)</f>
        <v>4</v>
      </c>
      <c r="AB31" s="263"/>
    </row>
    <row r="32" spans="1:28" ht="18.600000000000001" customHeight="1">
      <c r="A32" s="32"/>
      <c r="B32" s="42" t="str">
        <f t="shared" si="0"/>
        <v/>
      </c>
      <c r="C32" s="54"/>
      <c r="D32" s="65"/>
      <c r="E32" s="65"/>
      <c r="F32" s="65"/>
      <c r="G32" s="65"/>
      <c r="H32" s="80"/>
      <c r="I32" s="92"/>
      <c r="J32" s="101"/>
      <c r="K32" s="110"/>
      <c r="L32" s="110"/>
      <c r="M32" s="110"/>
      <c r="N32" s="110"/>
      <c r="O32" s="124"/>
      <c r="P32" s="131"/>
      <c r="Q32" s="138"/>
      <c r="R32" s="145"/>
      <c r="S32" s="153"/>
      <c r="T32" s="162" t="s">
        <v>195</v>
      </c>
      <c r="U32" s="167"/>
      <c r="V32" s="170"/>
      <c r="W32" s="183" t="s">
        <v>153</v>
      </c>
      <c r="X32" s="205"/>
      <c r="Y32" s="205"/>
      <c r="Z32" s="205"/>
      <c r="AA32" s="205"/>
      <c r="AB32" s="205"/>
    </row>
    <row r="33" spans="1:29" ht="18.600000000000001" customHeight="1">
      <c r="A33" s="32"/>
      <c r="B33" s="42" t="str">
        <f t="shared" si="0"/>
        <v/>
      </c>
      <c r="C33" s="54"/>
      <c r="D33" s="65"/>
      <c r="E33" s="65"/>
      <c r="F33" s="65"/>
      <c r="G33" s="65"/>
      <c r="H33" s="80"/>
      <c r="I33" s="92"/>
      <c r="J33" s="101"/>
      <c r="K33" s="110"/>
      <c r="L33" s="110"/>
      <c r="M33" s="110"/>
      <c r="N33" s="110"/>
      <c r="O33" s="124"/>
      <c r="P33" s="131"/>
      <c r="Q33" s="138"/>
      <c r="R33" s="145"/>
      <c r="S33" s="153"/>
      <c r="T33" s="162" t="s">
        <v>195</v>
      </c>
      <c r="U33" s="167"/>
      <c r="V33" s="170"/>
      <c r="W33" s="184" t="s">
        <v>443</v>
      </c>
      <c r="X33" s="206"/>
      <c r="Y33" s="227" t="s">
        <v>60</v>
      </c>
      <c r="Z33" s="239" t="s">
        <v>76</v>
      </c>
      <c r="AA33" s="249">
        <f>J84</f>
        <v>0</v>
      </c>
      <c r="AB33" s="259" t="s">
        <v>6</v>
      </c>
    </row>
    <row r="34" spans="1:29" ht="18.600000000000001" customHeight="1">
      <c r="A34" s="32"/>
      <c r="B34" s="42" t="str">
        <f t="shared" si="0"/>
        <v/>
      </c>
      <c r="C34" s="54"/>
      <c r="D34" s="65"/>
      <c r="E34" s="65"/>
      <c r="F34" s="65"/>
      <c r="G34" s="65"/>
      <c r="H34" s="80"/>
      <c r="I34" s="92"/>
      <c r="J34" s="101"/>
      <c r="K34" s="110"/>
      <c r="L34" s="110"/>
      <c r="M34" s="110"/>
      <c r="N34" s="110"/>
      <c r="O34" s="124"/>
      <c r="P34" s="131"/>
      <c r="Q34" s="138"/>
      <c r="R34" s="145"/>
      <c r="S34" s="153"/>
      <c r="T34" s="162" t="s">
        <v>195</v>
      </c>
      <c r="U34" s="167"/>
      <c r="V34" s="170"/>
      <c r="W34" s="185"/>
      <c r="X34" s="207"/>
      <c r="Y34" s="228" t="s">
        <v>104</v>
      </c>
      <c r="Z34" s="240" t="s">
        <v>78</v>
      </c>
      <c r="AA34" s="250">
        <f>K84</f>
        <v>0</v>
      </c>
      <c r="AB34" s="260"/>
    </row>
    <row r="35" spans="1:29" ht="18.600000000000001" customHeight="1">
      <c r="A35" s="32">
        <v>1</v>
      </c>
      <c r="B35" s="42">
        <f t="shared" si="0"/>
        <v>3</v>
      </c>
      <c r="C35" s="52" t="s">
        <v>96</v>
      </c>
      <c r="D35" s="63"/>
      <c r="E35" s="63"/>
      <c r="F35" s="63"/>
      <c r="G35" s="63"/>
      <c r="H35" s="78">
        <v>2</v>
      </c>
      <c r="I35" s="90">
        <v>16</v>
      </c>
      <c r="J35" s="101"/>
      <c r="K35" s="110"/>
      <c r="L35" s="110"/>
      <c r="M35" s="110"/>
      <c r="N35" s="110"/>
      <c r="O35" s="124"/>
      <c r="P35" s="131"/>
      <c r="Q35" s="90">
        <v>1</v>
      </c>
      <c r="R35" s="145"/>
      <c r="S35" s="152">
        <v>1</v>
      </c>
      <c r="T35" s="162" t="s">
        <v>195</v>
      </c>
      <c r="U35" s="167"/>
      <c r="V35" s="170"/>
      <c r="W35" s="185"/>
      <c r="X35" s="207"/>
      <c r="Y35" s="229" t="s">
        <v>63</v>
      </c>
      <c r="Z35" s="240" t="s">
        <v>62</v>
      </c>
      <c r="AA35" s="250">
        <f>L84</f>
        <v>1</v>
      </c>
      <c r="AB35" s="260"/>
    </row>
    <row r="36" spans="1:29" ht="18.600000000000001" customHeight="1">
      <c r="A36" s="32"/>
      <c r="B36" s="42" t="str">
        <f t="shared" si="0"/>
        <v/>
      </c>
      <c r="C36" s="54"/>
      <c r="D36" s="65"/>
      <c r="E36" s="65"/>
      <c r="F36" s="65"/>
      <c r="G36" s="65"/>
      <c r="H36" s="81"/>
      <c r="I36" s="93"/>
      <c r="J36" s="101"/>
      <c r="K36" s="110"/>
      <c r="L36" s="110"/>
      <c r="M36" s="110"/>
      <c r="N36" s="110"/>
      <c r="O36" s="124"/>
      <c r="P36" s="131"/>
      <c r="Q36" s="138"/>
      <c r="R36" s="145"/>
      <c r="S36" s="153"/>
      <c r="T36" s="162" t="s">
        <v>195</v>
      </c>
      <c r="U36" s="167"/>
      <c r="V36" s="170"/>
      <c r="W36" s="185"/>
      <c r="X36" s="207"/>
      <c r="Y36" s="221" t="s">
        <v>65</v>
      </c>
      <c r="Z36" s="240" t="s">
        <v>79</v>
      </c>
      <c r="AA36" s="250">
        <f>M84</f>
        <v>1</v>
      </c>
      <c r="AB36" s="260"/>
    </row>
    <row r="37" spans="1:29" ht="18.600000000000001" customHeight="1">
      <c r="A37" s="32"/>
      <c r="B37" s="42" t="str">
        <f t="shared" si="0"/>
        <v/>
      </c>
      <c r="C37" s="54"/>
      <c r="D37" s="65"/>
      <c r="E37" s="65"/>
      <c r="F37" s="65"/>
      <c r="G37" s="65"/>
      <c r="H37" s="80"/>
      <c r="I37" s="92"/>
      <c r="J37" s="101"/>
      <c r="K37" s="110"/>
      <c r="L37" s="110"/>
      <c r="M37" s="110"/>
      <c r="N37" s="110"/>
      <c r="O37" s="124"/>
      <c r="P37" s="131"/>
      <c r="Q37" s="138"/>
      <c r="R37" s="145"/>
      <c r="S37" s="153"/>
      <c r="T37" s="162" t="s">
        <v>195</v>
      </c>
      <c r="U37" s="167"/>
      <c r="V37" s="170"/>
      <c r="W37" s="185"/>
      <c r="X37" s="207"/>
      <c r="Y37" s="220" t="s">
        <v>33</v>
      </c>
      <c r="Z37" s="240" t="s">
        <v>69</v>
      </c>
      <c r="AA37" s="250">
        <f>N84</f>
        <v>0</v>
      </c>
      <c r="AB37" s="260"/>
    </row>
    <row r="38" spans="1:29" ht="18.600000000000001" customHeight="1">
      <c r="A38" s="32"/>
      <c r="B38" s="42" t="str">
        <f t="shared" si="0"/>
        <v/>
      </c>
      <c r="C38" s="54"/>
      <c r="D38" s="65"/>
      <c r="E38" s="65"/>
      <c r="F38" s="65"/>
      <c r="G38" s="65"/>
      <c r="H38" s="80"/>
      <c r="I38" s="92"/>
      <c r="J38" s="101"/>
      <c r="K38" s="110"/>
      <c r="L38" s="110"/>
      <c r="M38" s="110"/>
      <c r="N38" s="110"/>
      <c r="O38" s="124"/>
      <c r="P38" s="131"/>
      <c r="Q38" s="138"/>
      <c r="R38" s="145"/>
      <c r="S38" s="153"/>
      <c r="T38" s="162" t="s">
        <v>195</v>
      </c>
      <c r="U38" s="167"/>
      <c r="V38" s="170"/>
      <c r="W38" s="186"/>
      <c r="X38" s="208"/>
      <c r="Y38" s="230" t="s">
        <v>86</v>
      </c>
      <c r="Z38" s="241" t="s">
        <v>73</v>
      </c>
      <c r="AA38" s="251">
        <f>O84</f>
        <v>0</v>
      </c>
      <c r="AB38" s="262"/>
    </row>
    <row r="39" spans="1:29" ht="18.600000000000001" customHeight="1">
      <c r="A39" s="32"/>
      <c r="B39" s="42" t="str">
        <f t="shared" si="0"/>
        <v/>
      </c>
      <c r="C39" s="54"/>
      <c r="D39" s="65"/>
      <c r="E39" s="65"/>
      <c r="F39" s="65"/>
      <c r="G39" s="65"/>
      <c r="H39" s="80"/>
      <c r="I39" s="92"/>
      <c r="J39" s="101"/>
      <c r="K39" s="110"/>
      <c r="L39" s="110"/>
      <c r="M39" s="110"/>
      <c r="N39" s="110"/>
      <c r="O39" s="124"/>
      <c r="P39" s="131"/>
      <c r="Q39" s="138"/>
      <c r="R39" s="145"/>
      <c r="S39" s="153"/>
      <c r="T39" s="162" t="s">
        <v>195</v>
      </c>
      <c r="V39" s="170"/>
      <c r="W39" s="187"/>
      <c r="X39" s="187"/>
      <c r="Y39" s="231"/>
      <c r="Z39" s="245"/>
    </row>
    <row r="40" spans="1:29" ht="18.600000000000001" customHeight="1">
      <c r="A40" s="32"/>
      <c r="B40" s="42" t="str">
        <f t="shared" si="0"/>
        <v/>
      </c>
      <c r="C40" s="54"/>
      <c r="D40" s="65"/>
      <c r="E40" s="65"/>
      <c r="F40" s="65"/>
      <c r="G40" s="65"/>
      <c r="H40" s="80"/>
      <c r="I40" s="92"/>
      <c r="J40" s="101"/>
      <c r="K40" s="110"/>
      <c r="L40" s="110"/>
      <c r="M40" s="110"/>
      <c r="N40" s="110"/>
      <c r="O40" s="124"/>
      <c r="P40" s="131"/>
      <c r="Q40" s="138"/>
      <c r="R40" s="145"/>
      <c r="S40" s="153"/>
      <c r="T40" s="163"/>
      <c r="V40" s="170"/>
      <c r="W40" s="188" t="s">
        <v>48</v>
      </c>
      <c r="X40" s="209"/>
      <c r="Y40" s="227" t="s">
        <v>46</v>
      </c>
      <c r="Z40" s="239" t="s">
        <v>16</v>
      </c>
      <c r="AA40" s="249">
        <f>P84</f>
        <v>0</v>
      </c>
      <c r="AB40" s="264" t="s">
        <v>49</v>
      </c>
    </row>
    <row r="41" spans="1:29" ht="18.600000000000001" customHeight="1">
      <c r="A41" s="32"/>
      <c r="B41" s="42" t="str">
        <f t="shared" si="0"/>
        <v/>
      </c>
      <c r="C41" s="54"/>
      <c r="D41" s="65"/>
      <c r="E41" s="65"/>
      <c r="F41" s="65"/>
      <c r="G41" s="65"/>
      <c r="H41" s="80"/>
      <c r="I41" s="92"/>
      <c r="J41" s="101"/>
      <c r="K41" s="110"/>
      <c r="L41" s="110"/>
      <c r="M41" s="110"/>
      <c r="N41" s="110"/>
      <c r="O41" s="124"/>
      <c r="P41" s="131"/>
      <c r="Q41" s="138"/>
      <c r="R41" s="145"/>
      <c r="S41" s="153"/>
      <c r="T41" s="163"/>
      <c r="V41" s="170"/>
      <c r="W41" s="189"/>
      <c r="X41" s="210"/>
      <c r="Y41" s="232" t="s">
        <v>59</v>
      </c>
      <c r="Z41" s="241" t="s">
        <v>80</v>
      </c>
      <c r="AA41" s="251">
        <f>Q84</f>
        <v>2</v>
      </c>
      <c r="AB41" s="262"/>
    </row>
    <row r="42" spans="1:29" ht="18.600000000000001" customHeight="1">
      <c r="A42" s="32"/>
      <c r="B42" s="42" t="str">
        <f t="shared" si="0"/>
        <v/>
      </c>
      <c r="C42" s="54"/>
      <c r="D42" s="65"/>
      <c r="E42" s="65"/>
      <c r="F42" s="65"/>
      <c r="G42" s="65"/>
      <c r="H42" s="80"/>
      <c r="I42" s="92"/>
      <c r="J42" s="101"/>
      <c r="K42" s="110"/>
      <c r="L42" s="110"/>
      <c r="M42" s="110"/>
      <c r="N42" s="110"/>
      <c r="O42" s="124"/>
      <c r="P42" s="131"/>
      <c r="Q42" s="138"/>
      <c r="R42" s="145"/>
      <c r="S42" s="153"/>
      <c r="T42" s="163"/>
      <c r="V42" s="170"/>
      <c r="W42" s="187"/>
      <c r="X42" s="187"/>
      <c r="Y42" s="231"/>
      <c r="Z42" s="245"/>
    </row>
    <row r="43" spans="1:29" ht="18.600000000000001" customHeight="1">
      <c r="A43" s="32"/>
      <c r="B43" s="42" t="str">
        <f t="shared" si="0"/>
        <v/>
      </c>
      <c r="C43" s="54"/>
      <c r="D43" s="65"/>
      <c r="E43" s="65"/>
      <c r="F43" s="65"/>
      <c r="G43" s="65"/>
      <c r="H43" s="80"/>
      <c r="I43" s="92"/>
      <c r="J43" s="101"/>
      <c r="K43" s="110"/>
      <c r="L43" s="110"/>
      <c r="M43" s="110"/>
      <c r="N43" s="110"/>
      <c r="O43" s="124"/>
      <c r="P43" s="131"/>
      <c r="Q43" s="138"/>
      <c r="R43" s="145"/>
      <c r="S43" s="153"/>
      <c r="T43" s="163"/>
      <c r="V43" s="170"/>
      <c r="W43" s="190" t="s">
        <v>57</v>
      </c>
      <c r="X43" s="211"/>
      <c r="Y43" s="227" t="s">
        <v>4</v>
      </c>
      <c r="Z43" s="239" t="s">
        <v>41</v>
      </c>
      <c r="AA43" s="249">
        <f>R84</f>
        <v>0</v>
      </c>
      <c r="AB43" s="264" t="s">
        <v>49</v>
      </c>
    </row>
    <row r="44" spans="1:29" ht="18.600000000000001" customHeight="1">
      <c r="A44" s="32"/>
      <c r="B44" s="42" t="str">
        <f t="shared" si="0"/>
        <v/>
      </c>
      <c r="C44" s="54"/>
      <c r="D44" s="65"/>
      <c r="E44" s="65"/>
      <c r="F44" s="65"/>
      <c r="G44" s="65"/>
      <c r="H44" s="80"/>
      <c r="I44" s="92"/>
      <c r="J44" s="101"/>
      <c r="K44" s="110"/>
      <c r="L44" s="110"/>
      <c r="M44" s="110"/>
      <c r="N44" s="110"/>
      <c r="O44" s="124"/>
      <c r="P44" s="131"/>
      <c r="Q44" s="138"/>
      <c r="R44" s="145"/>
      <c r="S44" s="153"/>
      <c r="T44" s="163"/>
      <c r="V44" s="170"/>
      <c r="W44" s="191"/>
      <c r="X44" s="212"/>
      <c r="Y44" s="223" t="s">
        <v>36</v>
      </c>
      <c r="Z44" s="241" t="s">
        <v>67</v>
      </c>
      <c r="AA44" s="253">
        <f>S84</f>
        <v>2</v>
      </c>
      <c r="AB44" s="262"/>
    </row>
    <row r="45" spans="1:29" ht="18.600000000000001" customHeight="1">
      <c r="A45" s="32"/>
      <c r="B45" s="42" t="str">
        <f t="shared" si="0"/>
        <v/>
      </c>
      <c r="C45" s="54"/>
      <c r="D45" s="65"/>
      <c r="E45" s="65"/>
      <c r="F45" s="65"/>
      <c r="G45" s="65"/>
      <c r="H45" s="80"/>
      <c r="I45" s="92"/>
      <c r="J45" s="101"/>
      <c r="K45" s="110"/>
      <c r="L45" s="110"/>
      <c r="M45" s="110"/>
      <c r="N45" s="110"/>
      <c r="O45" s="124"/>
      <c r="P45" s="131"/>
      <c r="Q45" s="138"/>
      <c r="R45" s="145"/>
      <c r="S45" s="153"/>
      <c r="T45" s="163"/>
      <c r="V45" s="170"/>
      <c r="W45" s="192"/>
      <c r="X45" s="192"/>
      <c r="Y45" s="233"/>
      <c r="Z45" s="246"/>
    </row>
    <row r="46" spans="1:29" ht="18.600000000000001" customHeight="1">
      <c r="A46" s="32"/>
      <c r="B46" s="42" t="str">
        <f t="shared" si="0"/>
        <v/>
      </c>
      <c r="C46" s="54"/>
      <c r="D46" s="65"/>
      <c r="E46" s="65"/>
      <c r="F46" s="65"/>
      <c r="G46" s="65"/>
      <c r="H46" s="80"/>
      <c r="I46" s="92"/>
      <c r="J46" s="101"/>
      <c r="K46" s="110"/>
      <c r="L46" s="110"/>
      <c r="M46" s="110"/>
      <c r="N46" s="110"/>
      <c r="O46" s="124"/>
      <c r="P46" s="131"/>
      <c r="Q46" s="138"/>
      <c r="R46" s="145"/>
      <c r="S46" s="153"/>
      <c r="T46" s="163"/>
      <c r="V46" s="170"/>
      <c r="W46" s="193"/>
      <c r="X46" s="193"/>
      <c r="Y46" s="234" t="s">
        <v>53</v>
      </c>
      <c r="Z46" s="247" t="s">
        <v>81</v>
      </c>
      <c r="AA46" s="254">
        <f>T84</f>
        <v>31</v>
      </c>
      <c r="AB46" s="265" t="s">
        <v>58</v>
      </c>
    </row>
    <row r="47" spans="1:29" ht="18.600000000000001" customHeight="1">
      <c r="A47" s="32"/>
      <c r="B47" s="42" t="str">
        <f t="shared" si="0"/>
        <v/>
      </c>
      <c r="C47" s="54"/>
      <c r="D47" s="65"/>
      <c r="E47" s="65"/>
      <c r="F47" s="65"/>
      <c r="G47" s="65"/>
      <c r="H47" s="80"/>
      <c r="I47" s="92"/>
      <c r="J47" s="101"/>
      <c r="K47" s="110"/>
      <c r="L47" s="110"/>
      <c r="M47" s="110"/>
      <c r="N47" s="110"/>
      <c r="O47" s="124"/>
      <c r="P47" s="131"/>
      <c r="Q47" s="138"/>
      <c r="R47" s="145"/>
      <c r="S47" s="153"/>
      <c r="T47" s="163"/>
      <c r="W47" s="194" t="str">
        <f>A1&amp;"年"&amp;E1&amp;"月"</f>
        <v>2025年4月</v>
      </c>
      <c r="X47" s="194"/>
      <c r="Y47" s="194"/>
      <c r="Z47" s="246"/>
      <c r="AB47" s="266"/>
    </row>
    <row r="48" spans="1:29" ht="18.600000000000001" customHeight="1">
      <c r="A48" s="32"/>
      <c r="B48" s="42" t="str">
        <f t="shared" si="0"/>
        <v/>
      </c>
      <c r="C48" s="54"/>
      <c r="D48" s="65"/>
      <c r="E48" s="65"/>
      <c r="F48" s="65"/>
      <c r="G48" s="65"/>
      <c r="H48" s="80"/>
      <c r="I48" s="92"/>
      <c r="J48" s="101"/>
      <c r="K48" s="110"/>
      <c r="L48" s="110"/>
      <c r="M48" s="110"/>
      <c r="N48" s="110"/>
      <c r="O48" s="124"/>
      <c r="P48" s="131"/>
      <c r="Q48" s="138"/>
      <c r="R48" s="145"/>
      <c r="S48" s="153"/>
      <c r="T48" s="163"/>
      <c r="W48" s="195" t="s">
        <v>58</v>
      </c>
      <c r="X48" s="195" t="s">
        <v>193</v>
      </c>
      <c r="Y48" s="235"/>
      <c r="Z48" s="246"/>
      <c r="AB48" s="266"/>
      <c r="AC48" s="267"/>
    </row>
    <row r="49" spans="1:28" ht="18.600000000000001" customHeight="1">
      <c r="A49" s="32"/>
      <c r="B49" s="42" t="str">
        <f t="shared" si="0"/>
        <v/>
      </c>
      <c r="C49" s="54"/>
      <c r="D49" s="65"/>
      <c r="E49" s="65"/>
      <c r="F49" s="65"/>
      <c r="G49" s="65"/>
      <c r="H49" s="80"/>
      <c r="I49" s="92"/>
      <c r="J49" s="101"/>
      <c r="K49" s="110"/>
      <c r="L49" s="110"/>
      <c r="M49" s="110"/>
      <c r="N49" s="110"/>
      <c r="O49" s="124"/>
      <c r="P49" s="131"/>
      <c r="Q49" s="138"/>
      <c r="R49" s="145"/>
      <c r="S49" s="153"/>
      <c r="T49" s="163"/>
      <c r="W49" s="195">
        <v>1</v>
      </c>
      <c r="X49" s="213">
        <f t="shared" ref="X49:X78" si="1">WEEKDAY($A$1&amp;"/"&amp;$E$1&amp;"/"&amp;W49)</f>
        <v>3</v>
      </c>
      <c r="Y49" s="236"/>
      <c r="Z49" s="246"/>
      <c r="AB49" s="266"/>
    </row>
    <row r="50" spans="1:28" ht="18.600000000000001" customHeight="1">
      <c r="A50" s="32"/>
      <c r="B50" s="42" t="str">
        <f t="shared" si="0"/>
        <v/>
      </c>
      <c r="C50" s="54"/>
      <c r="D50" s="65"/>
      <c r="E50" s="65"/>
      <c r="F50" s="65"/>
      <c r="G50" s="65"/>
      <c r="H50" s="80"/>
      <c r="I50" s="92"/>
      <c r="J50" s="101"/>
      <c r="K50" s="110"/>
      <c r="L50" s="110"/>
      <c r="M50" s="110"/>
      <c r="N50" s="110"/>
      <c r="O50" s="124"/>
      <c r="P50" s="131"/>
      <c r="Q50" s="138"/>
      <c r="R50" s="145"/>
      <c r="S50" s="153"/>
      <c r="T50" s="163"/>
      <c r="W50" s="195">
        <v>2</v>
      </c>
      <c r="X50" s="213">
        <f t="shared" si="1"/>
        <v>4</v>
      </c>
      <c r="Y50" s="235"/>
      <c r="Z50" s="246"/>
      <c r="AB50" s="266"/>
    </row>
    <row r="51" spans="1:28" ht="18.600000000000001" customHeight="1">
      <c r="A51" s="32"/>
      <c r="B51" s="42" t="str">
        <f t="shared" si="0"/>
        <v/>
      </c>
      <c r="C51" s="54"/>
      <c r="D51" s="65"/>
      <c r="E51" s="65"/>
      <c r="F51" s="65"/>
      <c r="G51" s="65"/>
      <c r="H51" s="80"/>
      <c r="I51" s="92"/>
      <c r="J51" s="101"/>
      <c r="K51" s="110"/>
      <c r="L51" s="110"/>
      <c r="M51" s="110"/>
      <c r="N51" s="110"/>
      <c r="O51" s="124"/>
      <c r="P51" s="131"/>
      <c r="Q51" s="138"/>
      <c r="R51" s="145"/>
      <c r="S51" s="153"/>
      <c r="T51" s="163"/>
      <c r="W51" s="195">
        <v>3</v>
      </c>
      <c r="X51" s="213">
        <f t="shared" si="1"/>
        <v>5</v>
      </c>
      <c r="Y51" s="235"/>
      <c r="Z51" s="246"/>
      <c r="AB51" s="266"/>
    </row>
    <row r="52" spans="1:28" ht="18.600000000000001" customHeight="1">
      <c r="A52" s="32"/>
      <c r="B52" s="42" t="str">
        <f t="shared" si="0"/>
        <v/>
      </c>
      <c r="C52" s="54"/>
      <c r="D52" s="65"/>
      <c r="E52" s="65"/>
      <c r="F52" s="65"/>
      <c r="G52" s="65"/>
      <c r="H52" s="80"/>
      <c r="I52" s="92"/>
      <c r="J52" s="101"/>
      <c r="K52" s="110"/>
      <c r="L52" s="110"/>
      <c r="M52" s="110"/>
      <c r="N52" s="110"/>
      <c r="O52" s="124"/>
      <c r="P52" s="131"/>
      <c r="Q52" s="138"/>
      <c r="R52" s="145"/>
      <c r="S52" s="153"/>
      <c r="T52" s="163"/>
      <c r="W52" s="195">
        <v>4</v>
      </c>
      <c r="X52" s="213">
        <f t="shared" si="1"/>
        <v>6</v>
      </c>
      <c r="Y52" s="235"/>
      <c r="Z52" s="246"/>
      <c r="AB52" s="266"/>
    </row>
    <row r="53" spans="1:28" ht="18.600000000000001" customHeight="1">
      <c r="A53" s="32"/>
      <c r="B53" s="42" t="str">
        <f t="shared" si="0"/>
        <v/>
      </c>
      <c r="C53" s="54"/>
      <c r="D53" s="65"/>
      <c r="E53" s="65"/>
      <c r="F53" s="65"/>
      <c r="G53" s="65"/>
      <c r="H53" s="80"/>
      <c r="I53" s="92"/>
      <c r="J53" s="101"/>
      <c r="K53" s="110"/>
      <c r="L53" s="110"/>
      <c r="M53" s="110"/>
      <c r="N53" s="110"/>
      <c r="O53" s="124"/>
      <c r="P53" s="131"/>
      <c r="Q53" s="138"/>
      <c r="R53" s="145"/>
      <c r="S53" s="153"/>
      <c r="T53" s="163"/>
      <c r="W53" s="195">
        <v>5</v>
      </c>
      <c r="X53" s="213">
        <f t="shared" si="1"/>
        <v>7</v>
      </c>
      <c r="Y53" s="235"/>
      <c r="Z53" s="246"/>
      <c r="AB53" s="266"/>
    </row>
    <row r="54" spans="1:28" ht="18.600000000000001" customHeight="1">
      <c r="A54" s="32"/>
      <c r="B54" s="42" t="str">
        <f t="shared" si="0"/>
        <v/>
      </c>
      <c r="C54" s="54"/>
      <c r="D54" s="65"/>
      <c r="E54" s="65"/>
      <c r="F54" s="65"/>
      <c r="G54" s="65"/>
      <c r="H54" s="80"/>
      <c r="I54" s="92"/>
      <c r="J54" s="101"/>
      <c r="K54" s="110"/>
      <c r="L54" s="110"/>
      <c r="M54" s="110"/>
      <c r="N54" s="110"/>
      <c r="O54" s="124"/>
      <c r="P54" s="131"/>
      <c r="Q54" s="138"/>
      <c r="R54" s="145"/>
      <c r="S54" s="153"/>
      <c r="T54" s="163"/>
      <c r="W54" s="195">
        <v>6</v>
      </c>
      <c r="X54" s="213">
        <f t="shared" si="1"/>
        <v>1</v>
      </c>
      <c r="Y54" s="235"/>
      <c r="Z54" s="246"/>
      <c r="AB54" s="266"/>
    </row>
    <row r="55" spans="1:28" ht="18.600000000000001" customHeight="1">
      <c r="A55" s="32"/>
      <c r="B55" s="42" t="str">
        <f t="shared" si="0"/>
        <v/>
      </c>
      <c r="C55" s="54"/>
      <c r="D55" s="65"/>
      <c r="E55" s="65"/>
      <c r="F55" s="65"/>
      <c r="G55" s="65"/>
      <c r="H55" s="80"/>
      <c r="I55" s="92"/>
      <c r="J55" s="101"/>
      <c r="K55" s="110"/>
      <c r="L55" s="110"/>
      <c r="M55" s="110"/>
      <c r="N55" s="110"/>
      <c r="O55" s="124"/>
      <c r="P55" s="131"/>
      <c r="Q55" s="138"/>
      <c r="R55" s="145"/>
      <c r="S55" s="153"/>
      <c r="T55" s="163"/>
      <c r="W55" s="195">
        <v>7</v>
      </c>
      <c r="X55" s="213">
        <f t="shared" si="1"/>
        <v>2</v>
      </c>
      <c r="Y55" s="235"/>
      <c r="Z55" s="246"/>
      <c r="AB55" s="266"/>
    </row>
    <row r="56" spans="1:28" ht="18.600000000000001" customHeight="1">
      <c r="A56" s="32"/>
      <c r="B56" s="42" t="str">
        <f t="shared" si="0"/>
        <v/>
      </c>
      <c r="C56" s="54"/>
      <c r="D56" s="65"/>
      <c r="E56" s="65"/>
      <c r="F56" s="65"/>
      <c r="G56" s="65"/>
      <c r="H56" s="80"/>
      <c r="I56" s="92"/>
      <c r="J56" s="101"/>
      <c r="K56" s="110"/>
      <c r="L56" s="110"/>
      <c r="M56" s="110"/>
      <c r="N56" s="110"/>
      <c r="O56" s="124"/>
      <c r="P56" s="131"/>
      <c r="Q56" s="138"/>
      <c r="R56" s="145"/>
      <c r="S56" s="153"/>
      <c r="T56" s="163"/>
      <c r="W56" s="195">
        <v>8</v>
      </c>
      <c r="X56" s="213">
        <f t="shared" si="1"/>
        <v>3</v>
      </c>
      <c r="Y56" s="235"/>
      <c r="Z56" s="246"/>
      <c r="AB56" s="266"/>
    </row>
    <row r="57" spans="1:28" ht="18.600000000000001" customHeight="1">
      <c r="A57" s="32"/>
      <c r="B57" s="42" t="str">
        <f t="shared" si="0"/>
        <v/>
      </c>
      <c r="C57" s="54"/>
      <c r="D57" s="65"/>
      <c r="E57" s="65"/>
      <c r="F57" s="65"/>
      <c r="G57" s="65"/>
      <c r="H57" s="80"/>
      <c r="I57" s="92"/>
      <c r="J57" s="101"/>
      <c r="K57" s="110"/>
      <c r="L57" s="110"/>
      <c r="M57" s="110"/>
      <c r="N57" s="110"/>
      <c r="O57" s="124"/>
      <c r="P57" s="131"/>
      <c r="Q57" s="138"/>
      <c r="R57" s="145"/>
      <c r="S57" s="153"/>
      <c r="T57" s="163"/>
      <c r="W57" s="195">
        <v>9</v>
      </c>
      <c r="X57" s="213">
        <f t="shared" si="1"/>
        <v>4</v>
      </c>
      <c r="Y57" s="235"/>
      <c r="Z57" s="246"/>
      <c r="AB57" s="266"/>
    </row>
    <row r="58" spans="1:28" ht="18.600000000000001" customHeight="1">
      <c r="A58" s="32"/>
      <c r="B58" s="42" t="str">
        <f t="shared" si="0"/>
        <v/>
      </c>
      <c r="C58" s="54"/>
      <c r="D58" s="65"/>
      <c r="E58" s="65"/>
      <c r="F58" s="65"/>
      <c r="G58" s="65"/>
      <c r="H58" s="80"/>
      <c r="I58" s="92"/>
      <c r="J58" s="101"/>
      <c r="K58" s="110"/>
      <c r="L58" s="110"/>
      <c r="M58" s="110"/>
      <c r="N58" s="110"/>
      <c r="O58" s="124"/>
      <c r="P58" s="131"/>
      <c r="Q58" s="138"/>
      <c r="R58" s="145"/>
      <c r="S58" s="153"/>
      <c r="T58" s="163"/>
      <c r="W58" s="195">
        <v>10</v>
      </c>
      <c r="X58" s="213">
        <f t="shared" si="1"/>
        <v>5</v>
      </c>
      <c r="Y58" s="235"/>
      <c r="Z58" s="246"/>
      <c r="AB58" s="266"/>
    </row>
    <row r="59" spans="1:28" ht="18.600000000000001" customHeight="1">
      <c r="A59" s="32"/>
      <c r="B59" s="42" t="str">
        <f t="shared" si="0"/>
        <v/>
      </c>
      <c r="C59" s="54"/>
      <c r="D59" s="65"/>
      <c r="E59" s="65"/>
      <c r="F59" s="65"/>
      <c r="G59" s="65"/>
      <c r="H59" s="80"/>
      <c r="I59" s="92"/>
      <c r="J59" s="101"/>
      <c r="K59" s="110"/>
      <c r="L59" s="110"/>
      <c r="M59" s="110"/>
      <c r="N59" s="110"/>
      <c r="O59" s="124"/>
      <c r="P59" s="131"/>
      <c r="Q59" s="138"/>
      <c r="R59" s="145"/>
      <c r="S59" s="153"/>
      <c r="T59" s="163"/>
      <c r="W59" s="195">
        <v>11</v>
      </c>
      <c r="X59" s="213">
        <f t="shared" si="1"/>
        <v>6</v>
      </c>
      <c r="Y59" s="235"/>
      <c r="Z59" s="246"/>
      <c r="AB59" s="266"/>
    </row>
    <row r="60" spans="1:28" ht="18.600000000000001" customHeight="1">
      <c r="A60" s="32"/>
      <c r="B60" s="42" t="str">
        <f t="shared" si="0"/>
        <v/>
      </c>
      <c r="C60" s="54"/>
      <c r="D60" s="65"/>
      <c r="E60" s="65"/>
      <c r="F60" s="65"/>
      <c r="G60" s="65"/>
      <c r="H60" s="80"/>
      <c r="I60" s="92"/>
      <c r="J60" s="101"/>
      <c r="K60" s="110"/>
      <c r="L60" s="110"/>
      <c r="M60" s="110"/>
      <c r="N60" s="110"/>
      <c r="O60" s="124"/>
      <c r="P60" s="131"/>
      <c r="Q60" s="138"/>
      <c r="R60" s="145"/>
      <c r="S60" s="153"/>
      <c r="T60" s="163"/>
      <c r="W60" s="195">
        <v>12</v>
      </c>
      <c r="X60" s="213">
        <f t="shared" si="1"/>
        <v>7</v>
      </c>
      <c r="Y60" s="235"/>
      <c r="Z60" s="246"/>
      <c r="AB60" s="266"/>
    </row>
    <row r="61" spans="1:28" ht="18.600000000000001" customHeight="1">
      <c r="A61" s="32"/>
      <c r="B61" s="42" t="str">
        <f t="shared" si="0"/>
        <v/>
      </c>
      <c r="C61" s="54"/>
      <c r="D61" s="65"/>
      <c r="E61" s="65"/>
      <c r="F61" s="65"/>
      <c r="G61" s="65"/>
      <c r="H61" s="80"/>
      <c r="I61" s="92"/>
      <c r="J61" s="101"/>
      <c r="K61" s="110"/>
      <c r="L61" s="110"/>
      <c r="M61" s="110"/>
      <c r="N61" s="110"/>
      <c r="O61" s="124"/>
      <c r="P61" s="131"/>
      <c r="Q61" s="138"/>
      <c r="R61" s="145"/>
      <c r="S61" s="153"/>
      <c r="T61" s="163"/>
      <c r="W61" s="195">
        <v>13</v>
      </c>
      <c r="X61" s="213">
        <f t="shared" si="1"/>
        <v>1</v>
      </c>
      <c r="Y61" s="235"/>
      <c r="Z61" s="246"/>
      <c r="AB61" s="266"/>
    </row>
    <row r="62" spans="1:28" ht="18.600000000000001" customHeight="1">
      <c r="A62" s="32"/>
      <c r="B62" s="42" t="str">
        <f t="shared" si="0"/>
        <v/>
      </c>
      <c r="C62" s="54"/>
      <c r="D62" s="65"/>
      <c r="E62" s="65"/>
      <c r="F62" s="65"/>
      <c r="G62" s="65"/>
      <c r="H62" s="80"/>
      <c r="I62" s="92"/>
      <c r="J62" s="101"/>
      <c r="K62" s="110"/>
      <c r="L62" s="110"/>
      <c r="M62" s="110"/>
      <c r="N62" s="110"/>
      <c r="O62" s="124"/>
      <c r="P62" s="131"/>
      <c r="Q62" s="138"/>
      <c r="R62" s="145"/>
      <c r="S62" s="153"/>
      <c r="T62" s="163"/>
      <c r="W62" s="195">
        <v>14</v>
      </c>
      <c r="X62" s="213">
        <f t="shared" si="1"/>
        <v>2</v>
      </c>
      <c r="Y62" s="235"/>
      <c r="Z62" s="246"/>
      <c r="AB62" s="266"/>
    </row>
    <row r="63" spans="1:28" ht="18.600000000000001" customHeight="1">
      <c r="A63" s="32"/>
      <c r="B63" s="42" t="str">
        <f t="shared" si="0"/>
        <v/>
      </c>
      <c r="C63" s="54"/>
      <c r="D63" s="65"/>
      <c r="E63" s="65"/>
      <c r="F63" s="65"/>
      <c r="G63" s="65"/>
      <c r="H63" s="80"/>
      <c r="I63" s="92"/>
      <c r="J63" s="101"/>
      <c r="K63" s="110"/>
      <c r="L63" s="110"/>
      <c r="M63" s="110"/>
      <c r="N63" s="110"/>
      <c r="O63" s="124"/>
      <c r="P63" s="131"/>
      <c r="Q63" s="138"/>
      <c r="R63" s="145"/>
      <c r="S63" s="153"/>
      <c r="T63" s="163"/>
      <c r="W63" s="195">
        <v>15</v>
      </c>
      <c r="X63" s="213">
        <f t="shared" si="1"/>
        <v>3</v>
      </c>
      <c r="Y63" s="235"/>
      <c r="Z63" s="246"/>
      <c r="AB63" s="266"/>
    </row>
    <row r="64" spans="1:28" ht="18.600000000000001" customHeight="1">
      <c r="A64" s="32"/>
      <c r="B64" s="42" t="str">
        <f t="shared" si="0"/>
        <v/>
      </c>
      <c r="C64" s="54"/>
      <c r="D64" s="65"/>
      <c r="E64" s="65"/>
      <c r="F64" s="65"/>
      <c r="G64" s="65"/>
      <c r="H64" s="80"/>
      <c r="I64" s="92"/>
      <c r="J64" s="101"/>
      <c r="K64" s="110"/>
      <c r="L64" s="110"/>
      <c r="M64" s="110"/>
      <c r="N64" s="110"/>
      <c r="O64" s="124"/>
      <c r="P64" s="131"/>
      <c r="Q64" s="138"/>
      <c r="R64" s="145"/>
      <c r="S64" s="153"/>
      <c r="T64" s="163"/>
      <c r="W64" s="195">
        <v>16</v>
      </c>
      <c r="X64" s="213">
        <f t="shared" si="1"/>
        <v>4</v>
      </c>
      <c r="Y64" s="235"/>
      <c r="Z64" s="246"/>
      <c r="AB64" s="266"/>
    </row>
    <row r="65" spans="1:28" ht="18.600000000000001" customHeight="1">
      <c r="A65" s="32"/>
      <c r="B65" s="42" t="str">
        <f t="shared" si="0"/>
        <v/>
      </c>
      <c r="C65" s="54"/>
      <c r="D65" s="65"/>
      <c r="E65" s="65"/>
      <c r="F65" s="65"/>
      <c r="G65" s="65"/>
      <c r="H65" s="80"/>
      <c r="I65" s="92"/>
      <c r="J65" s="101"/>
      <c r="K65" s="110"/>
      <c r="L65" s="110"/>
      <c r="M65" s="110"/>
      <c r="N65" s="110"/>
      <c r="O65" s="124"/>
      <c r="P65" s="131"/>
      <c r="Q65" s="138"/>
      <c r="R65" s="145"/>
      <c r="S65" s="153"/>
      <c r="T65" s="163"/>
      <c r="W65" s="195">
        <v>17</v>
      </c>
      <c r="X65" s="213">
        <f t="shared" si="1"/>
        <v>5</v>
      </c>
      <c r="Y65" s="235"/>
      <c r="Z65" s="246"/>
      <c r="AB65" s="266"/>
    </row>
    <row r="66" spans="1:28" ht="18.600000000000001" customHeight="1">
      <c r="A66" s="32"/>
      <c r="B66" s="42" t="str">
        <f t="shared" si="0"/>
        <v/>
      </c>
      <c r="C66" s="54"/>
      <c r="D66" s="65"/>
      <c r="E66" s="65"/>
      <c r="F66" s="65"/>
      <c r="G66" s="65"/>
      <c r="H66" s="80"/>
      <c r="I66" s="92"/>
      <c r="J66" s="101"/>
      <c r="K66" s="110"/>
      <c r="L66" s="110"/>
      <c r="M66" s="110"/>
      <c r="N66" s="110"/>
      <c r="O66" s="124"/>
      <c r="P66" s="131"/>
      <c r="Q66" s="138"/>
      <c r="R66" s="145"/>
      <c r="S66" s="153"/>
      <c r="T66" s="163"/>
      <c r="W66" s="195">
        <v>18</v>
      </c>
      <c r="X66" s="213">
        <f t="shared" si="1"/>
        <v>6</v>
      </c>
      <c r="Y66" s="235"/>
      <c r="Z66" s="246"/>
      <c r="AB66" s="266"/>
    </row>
    <row r="67" spans="1:28" ht="18.600000000000001" customHeight="1">
      <c r="A67" s="32"/>
      <c r="B67" s="42" t="str">
        <f t="shared" si="0"/>
        <v/>
      </c>
      <c r="C67" s="54"/>
      <c r="D67" s="65"/>
      <c r="E67" s="65"/>
      <c r="F67" s="65"/>
      <c r="G67" s="65"/>
      <c r="H67" s="80"/>
      <c r="I67" s="92"/>
      <c r="J67" s="101"/>
      <c r="K67" s="110"/>
      <c r="L67" s="110"/>
      <c r="M67" s="110"/>
      <c r="N67" s="110"/>
      <c r="O67" s="124"/>
      <c r="P67" s="131"/>
      <c r="Q67" s="138"/>
      <c r="R67" s="145"/>
      <c r="S67" s="153"/>
      <c r="T67" s="163"/>
      <c r="W67" s="195">
        <v>19</v>
      </c>
      <c r="X67" s="213">
        <f t="shared" si="1"/>
        <v>7</v>
      </c>
      <c r="Y67" s="235"/>
      <c r="Z67" s="246"/>
      <c r="AB67" s="266"/>
    </row>
    <row r="68" spans="1:28" ht="18.600000000000001" customHeight="1">
      <c r="A68" s="32"/>
      <c r="B68" s="42" t="str">
        <f t="shared" si="0"/>
        <v/>
      </c>
      <c r="C68" s="54"/>
      <c r="D68" s="65"/>
      <c r="E68" s="65"/>
      <c r="F68" s="65"/>
      <c r="G68" s="65"/>
      <c r="H68" s="80"/>
      <c r="I68" s="92"/>
      <c r="J68" s="101"/>
      <c r="K68" s="110"/>
      <c r="L68" s="110"/>
      <c r="M68" s="110"/>
      <c r="N68" s="110"/>
      <c r="O68" s="124"/>
      <c r="P68" s="131"/>
      <c r="Q68" s="138"/>
      <c r="R68" s="145"/>
      <c r="S68" s="153"/>
      <c r="T68" s="163"/>
      <c r="W68" s="195">
        <v>20</v>
      </c>
      <c r="X68" s="213">
        <f t="shared" si="1"/>
        <v>1</v>
      </c>
      <c r="Y68" s="235"/>
      <c r="Z68" s="246"/>
      <c r="AB68" s="266"/>
    </row>
    <row r="69" spans="1:28" ht="18.600000000000001" customHeight="1">
      <c r="A69" s="32"/>
      <c r="B69" s="42" t="str">
        <f t="shared" si="0"/>
        <v/>
      </c>
      <c r="C69" s="54"/>
      <c r="D69" s="65"/>
      <c r="E69" s="65"/>
      <c r="F69" s="65"/>
      <c r="G69" s="65"/>
      <c r="H69" s="80"/>
      <c r="I69" s="92"/>
      <c r="J69" s="101"/>
      <c r="K69" s="110"/>
      <c r="L69" s="110"/>
      <c r="M69" s="110"/>
      <c r="N69" s="110"/>
      <c r="O69" s="124"/>
      <c r="P69" s="131"/>
      <c r="Q69" s="138"/>
      <c r="R69" s="145"/>
      <c r="S69" s="153"/>
      <c r="T69" s="163"/>
      <c r="W69" s="195">
        <v>21</v>
      </c>
      <c r="X69" s="213">
        <f t="shared" si="1"/>
        <v>2</v>
      </c>
      <c r="Y69" s="235"/>
      <c r="Z69" s="246"/>
      <c r="AB69" s="266"/>
    </row>
    <row r="70" spans="1:28" ht="18.600000000000001" customHeight="1">
      <c r="A70" s="32"/>
      <c r="B70" s="42" t="str">
        <f t="shared" si="0"/>
        <v/>
      </c>
      <c r="C70" s="54"/>
      <c r="D70" s="65"/>
      <c r="E70" s="65"/>
      <c r="F70" s="65"/>
      <c r="G70" s="65"/>
      <c r="H70" s="80"/>
      <c r="I70" s="92"/>
      <c r="J70" s="101"/>
      <c r="K70" s="110"/>
      <c r="L70" s="110"/>
      <c r="M70" s="110"/>
      <c r="N70" s="110"/>
      <c r="O70" s="124"/>
      <c r="P70" s="131"/>
      <c r="Q70" s="138"/>
      <c r="R70" s="145"/>
      <c r="S70" s="153"/>
      <c r="T70" s="163"/>
      <c r="W70" s="195">
        <v>22</v>
      </c>
      <c r="X70" s="213">
        <f t="shared" si="1"/>
        <v>3</v>
      </c>
      <c r="Y70" s="235"/>
      <c r="Z70" s="246"/>
      <c r="AB70" s="266"/>
    </row>
    <row r="71" spans="1:28" ht="18.600000000000001" customHeight="1">
      <c r="A71" s="32"/>
      <c r="B71" s="42" t="str">
        <f t="shared" si="0"/>
        <v/>
      </c>
      <c r="C71" s="54"/>
      <c r="D71" s="65"/>
      <c r="E71" s="65"/>
      <c r="F71" s="65"/>
      <c r="G71" s="65"/>
      <c r="H71" s="80"/>
      <c r="I71" s="92"/>
      <c r="J71" s="101"/>
      <c r="K71" s="110"/>
      <c r="L71" s="110"/>
      <c r="M71" s="110"/>
      <c r="N71" s="110"/>
      <c r="O71" s="124"/>
      <c r="P71" s="131"/>
      <c r="Q71" s="138"/>
      <c r="R71" s="145"/>
      <c r="S71" s="153"/>
      <c r="T71" s="163"/>
      <c r="W71" s="195">
        <v>23</v>
      </c>
      <c r="X71" s="213">
        <f t="shared" si="1"/>
        <v>4</v>
      </c>
      <c r="Y71" s="235"/>
      <c r="Z71" s="246"/>
      <c r="AB71" s="266"/>
    </row>
    <row r="72" spans="1:28" ht="18.600000000000001" customHeight="1">
      <c r="A72" s="32"/>
      <c r="B72" s="42" t="str">
        <f t="shared" si="0"/>
        <v/>
      </c>
      <c r="C72" s="54"/>
      <c r="D72" s="65"/>
      <c r="E72" s="65"/>
      <c r="F72" s="65"/>
      <c r="G72" s="65"/>
      <c r="H72" s="80"/>
      <c r="I72" s="92"/>
      <c r="J72" s="101"/>
      <c r="K72" s="110"/>
      <c r="L72" s="110"/>
      <c r="M72" s="110"/>
      <c r="N72" s="110"/>
      <c r="O72" s="124"/>
      <c r="P72" s="131"/>
      <c r="Q72" s="138"/>
      <c r="R72" s="145"/>
      <c r="S72" s="153"/>
      <c r="T72" s="163"/>
      <c r="W72" s="195">
        <v>24</v>
      </c>
      <c r="X72" s="213">
        <f t="shared" si="1"/>
        <v>5</v>
      </c>
      <c r="Y72" s="235"/>
      <c r="Z72" s="246"/>
      <c r="AB72" s="266"/>
    </row>
    <row r="73" spans="1:28" ht="18.600000000000001" customHeight="1">
      <c r="A73" s="32"/>
      <c r="B73" s="42" t="str">
        <f t="shared" ref="B73:B83" si="2">IF(A73&lt;&gt;"",WEEKDAY($A$1&amp;"/"&amp;$E$1&amp;"/"&amp;A73),"")</f>
        <v/>
      </c>
      <c r="C73" s="54"/>
      <c r="D73" s="65"/>
      <c r="E73" s="65"/>
      <c r="F73" s="65"/>
      <c r="G73" s="65"/>
      <c r="H73" s="80"/>
      <c r="I73" s="92"/>
      <c r="J73" s="101"/>
      <c r="K73" s="110"/>
      <c r="L73" s="110"/>
      <c r="M73" s="110"/>
      <c r="N73" s="110"/>
      <c r="O73" s="124"/>
      <c r="P73" s="131"/>
      <c r="Q73" s="138"/>
      <c r="R73" s="145"/>
      <c r="S73" s="153"/>
      <c r="T73" s="163"/>
      <c r="W73" s="195">
        <v>25</v>
      </c>
      <c r="X73" s="213">
        <f t="shared" si="1"/>
        <v>6</v>
      </c>
      <c r="Y73" s="235"/>
      <c r="Z73" s="246"/>
      <c r="AB73" s="266"/>
    </row>
    <row r="74" spans="1:28" ht="18.600000000000001" customHeight="1">
      <c r="A74" s="32"/>
      <c r="B74" s="42" t="str">
        <f t="shared" si="2"/>
        <v/>
      </c>
      <c r="C74" s="54"/>
      <c r="D74" s="65"/>
      <c r="E74" s="65"/>
      <c r="F74" s="65"/>
      <c r="G74" s="65"/>
      <c r="H74" s="80"/>
      <c r="I74" s="92"/>
      <c r="J74" s="101"/>
      <c r="K74" s="110"/>
      <c r="L74" s="110"/>
      <c r="M74" s="110"/>
      <c r="N74" s="110"/>
      <c r="O74" s="124"/>
      <c r="P74" s="131"/>
      <c r="Q74" s="138"/>
      <c r="R74" s="145"/>
      <c r="S74" s="153"/>
      <c r="T74" s="163"/>
      <c r="W74" s="195">
        <v>26</v>
      </c>
      <c r="X74" s="213">
        <f t="shared" si="1"/>
        <v>7</v>
      </c>
      <c r="Y74" s="235"/>
      <c r="Z74" s="246"/>
      <c r="AB74" s="266"/>
    </row>
    <row r="75" spans="1:28" ht="18.600000000000001" customHeight="1">
      <c r="A75" s="32"/>
      <c r="B75" s="42" t="str">
        <f t="shared" si="2"/>
        <v/>
      </c>
      <c r="C75" s="54"/>
      <c r="D75" s="65"/>
      <c r="E75" s="65"/>
      <c r="F75" s="65"/>
      <c r="G75" s="65"/>
      <c r="H75" s="80"/>
      <c r="I75" s="92"/>
      <c r="J75" s="101"/>
      <c r="K75" s="110"/>
      <c r="L75" s="110"/>
      <c r="M75" s="110"/>
      <c r="N75" s="110"/>
      <c r="O75" s="124"/>
      <c r="P75" s="131"/>
      <c r="Q75" s="138"/>
      <c r="R75" s="145"/>
      <c r="S75" s="153"/>
      <c r="T75" s="163"/>
      <c r="W75" s="195">
        <v>27</v>
      </c>
      <c r="X75" s="213">
        <f t="shared" si="1"/>
        <v>1</v>
      </c>
      <c r="Y75" s="235"/>
      <c r="Z75" s="246"/>
      <c r="AB75" s="266"/>
    </row>
    <row r="76" spans="1:28" ht="18.600000000000001" customHeight="1">
      <c r="A76" s="32"/>
      <c r="B76" s="42" t="str">
        <f t="shared" si="2"/>
        <v/>
      </c>
      <c r="C76" s="54"/>
      <c r="D76" s="65"/>
      <c r="E76" s="65"/>
      <c r="F76" s="65"/>
      <c r="G76" s="65"/>
      <c r="H76" s="80"/>
      <c r="I76" s="92"/>
      <c r="J76" s="101"/>
      <c r="K76" s="110"/>
      <c r="L76" s="110"/>
      <c r="M76" s="110"/>
      <c r="N76" s="110"/>
      <c r="O76" s="124"/>
      <c r="P76" s="131"/>
      <c r="Q76" s="138"/>
      <c r="R76" s="145"/>
      <c r="S76" s="153"/>
      <c r="T76" s="163"/>
      <c r="W76" s="195">
        <v>28</v>
      </c>
      <c r="X76" s="213">
        <f t="shared" si="1"/>
        <v>2</v>
      </c>
      <c r="Y76" s="235"/>
      <c r="Z76" s="246"/>
      <c r="AB76" s="266"/>
    </row>
    <row r="77" spans="1:28" ht="18.600000000000001" customHeight="1">
      <c r="A77" s="32"/>
      <c r="B77" s="42" t="str">
        <f t="shared" si="2"/>
        <v/>
      </c>
      <c r="C77" s="54"/>
      <c r="D77" s="65"/>
      <c r="E77" s="65"/>
      <c r="F77" s="65"/>
      <c r="G77" s="65"/>
      <c r="H77" s="80"/>
      <c r="I77" s="92"/>
      <c r="J77" s="101"/>
      <c r="K77" s="110"/>
      <c r="L77" s="110"/>
      <c r="M77" s="110"/>
      <c r="N77" s="110"/>
      <c r="O77" s="124"/>
      <c r="P77" s="131"/>
      <c r="Q77" s="138"/>
      <c r="R77" s="145"/>
      <c r="S77" s="153"/>
      <c r="T77" s="163"/>
      <c r="W77" s="195">
        <v>29</v>
      </c>
      <c r="X77" s="213">
        <f t="shared" si="1"/>
        <v>3</v>
      </c>
      <c r="Y77" s="235"/>
      <c r="Z77" s="246"/>
      <c r="AB77" s="266"/>
    </row>
    <row r="78" spans="1:28" ht="18.600000000000001" customHeight="1">
      <c r="A78" s="32"/>
      <c r="B78" s="42" t="str">
        <f t="shared" si="2"/>
        <v/>
      </c>
      <c r="C78" s="54"/>
      <c r="D78" s="65"/>
      <c r="E78" s="65"/>
      <c r="F78" s="65"/>
      <c r="G78" s="65"/>
      <c r="H78" s="80"/>
      <c r="I78" s="92">
        <v>16</v>
      </c>
      <c r="J78" s="101"/>
      <c r="K78" s="110"/>
      <c r="L78" s="110"/>
      <c r="M78" s="110"/>
      <c r="N78" s="110"/>
      <c r="O78" s="124"/>
      <c r="P78" s="131"/>
      <c r="Q78" s="138"/>
      <c r="R78" s="145"/>
      <c r="S78" s="153"/>
      <c r="T78" s="163" t="s">
        <v>195</v>
      </c>
      <c r="W78" s="195">
        <v>30</v>
      </c>
      <c r="X78" s="213">
        <f t="shared" si="1"/>
        <v>4</v>
      </c>
      <c r="Y78" s="235"/>
      <c r="Z78" s="246"/>
      <c r="AB78" s="266"/>
    </row>
    <row r="79" spans="1:28" ht="18.600000000000001" customHeight="1">
      <c r="A79" s="32"/>
      <c r="B79" s="42" t="str">
        <f t="shared" si="2"/>
        <v/>
      </c>
      <c r="C79" s="54"/>
      <c r="D79" s="65"/>
      <c r="E79" s="65"/>
      <c r="F79" s="65"/>
      <c r="G79" s="65"/>
      <c r="H79" s="80"/>
      <c r="I79" s="92"/>
      <c r="J79" s="101"/>
      <c r="K79" s="110"/>
      <c r="L79" s="110"/>
      <c r="M79" s="110"/>
      <c r="N79" s="110"/>
      <c r="O79" s="124"/>
      <c r="P79" s="131"/>
      <c r="Q79" s="138"/>
      <c r="R79" s="145"/>
      <c r="S79" s="153"/>
      <c r="T79" s="163"/>
      <c r="W79" s="193"/>
      <c r="X79" s="214"/>
      <c r="Y79" s="235"/>
      <c r="Z79" s="246"/>
      <c r="AB79" s="266"/>
    </row>
    <row r="80" spans="1:28" ht="18.600000000000001" customHeight="1">
      <c r="A80" s="32"/>
      <c r="B80" s="42" t="str">
        <f t="shared" si="2"/>
        <v/>
      </c>
      <c r="C80" s="54"/>
      <c r="D80" s="65"/>
      <c r="E80" s="65"/>
      <c r="F80" s="65"/>
      <c r="G80" s="65"/>
      <c r="H80" s="80"/>
      <c r="I80" s="92"/>
      <c r="J80" s="101"/>
      <c r="K80" s="110"/>
      <c r="L80" s="110"/>
      <c r="M80" s="110"/>
      <c r="N80" s="110"/>
      <c r="O80" s="124"/>
      <c r="P80" s="131"/>
      <c r="Q80" s="138"/>
      <c r="R80" s="145"/>
      <c r="S80" s="153"/>
      <c r="T80" s="163"/>
      <c r="W80" s="193"/>
      <c r="X80" s="193"/>
      <c r="Y80" s="235"/>
      <c r="Z80" s="246"/>
      <c r="AB80" s="266"/>
    </row>
    <row r="81" spans="1:28" ht="18.600000000000001" customHeight="1">
      <c r="A81" s="32"/>
      <c r="B81" s="42" t="str">
        <f t="shared" si="2"/>
        <v/>
      </c>
      <c r="C81" s="54"/>
      <c r="D81" s="65"/>
      <c r="E81" s="65"/>
      <c r="F81" s="65"/>
      <c r="G81" s="65"/>
      <c r="H81" s="80"/>
      <c r="I81" s="92"/>
      <c r="J81" s="101"/>
      <c r="K81" s="110"/>
      <c r="L81" s="110"/>
      <c r="M81" s="110"/>
      <c r="N81" s="110"/>
      <c r="O81" s="124"/>
      <c r="P81" s="131"/>
      <c r="Q81" s="138"/>
      <c r="R81" s="145"/>
      <c r="S81" s="153"/>
      <c r="T81" s="163"/>
      <c r="W81" s="193"/>
      <c r="X81" s="193"/>
      <c r="Y81" s="235"/>
      <c r="Z81" s="246"/>
      <c r="AB81" s="266"/>
    </row>
    <row r="82" spans="1:28" ht="18" customHeight="1">
      <c r="A82" s="32"/>
      <c r="B82" s="42" t="str">
        <f t="shared" si="2"/>
        <v/>
      </c>
      <c r="C82" s="54"/>
      <c r="D82" s="65"/>
      <c r="E82" s="65"/>
      <c r="F82" s="65"/>
      <c r="G82" s="65"/>
      <c r="H82" s="80"/>
      <c r="I82" s="92"/>
      <c r="J82" s="101"/>
      <c r="K82" s="110"/>
      <c r="L82" s="110"/>
      <c r="M82" s="110"/>
      <c r="N82" s="110"/>
      <c r="O82" s="124"/>
      <c r="P82" s="131"/>
      <c r="Q82" s="138"/>
      <c r="R82" s="145"/>
      <c r="S82" s="153"/>
      <c r="T82" s="163"/>
      <c r="W82" s="193"/>
      <c r="X82" s="193"/>
      <c r="Y82" s="235"/>
      <c r="Z82" s="246"/>
      <c r="AB82" s="266"/>
    </row>
    <row r="83" spans="1:28" ht="18.600000000000001" customHeight="1">
      <c r="A83" s="33"/>
      <c r="B83" s="43" t="str">
        <f t="shared" si="2"/>
        <v/>
      </c>
      <c r="C83" s="55"/>
      <c r="D83" s="66"/>
      <c r="E83" s="66"/>
      <c r="F83" s="66"/>
      <c r="G83" s="66"/>
      <c r="H83" s="82"/>
      <c r="I83" s="94"/>
      <c r="J83" s="103"/>
      <c r="K83" s="112"/>
      <c r="L83" s="112"/>
      <c r="M83" s="112"/>
      <c r="N83" s="112"/>
      <c r="O83" s="125"/>
      <c r="P83" s="132"/>
      <c r="Q83" s="139"/>
      <c r="R83" s="146"/>
      <c r="S83" s="154"/>
      <c r="T83" s="164"/>
      <c r="W83" s="193"/>
      <c r="X83" s="193"/>
      <c r="Y83" s="235"/>
      <c r="Z83" s="246"/>
      <c r="AB83" s="266"/>
    </row>
    <row r="84" spans="1:28" ht="18.600000000000001" customHeight="1">
      <c r="A84" s="34" t="s">
        <v>105</v>
      </c>
      <c r="B84" s="44"/>
      <c r="C84" s="44"/>
      <c r="D84" s="44"/>
      <c r="E84" s="44"/>
      <c r="F84" s="44"/>
      <c r="G84" s="70"/>
      <c r="H84" s="83">
        <f>COUNTA(H9:H83)</f>
        <v>3</v>
      </c>
      <c r="I84" s="95">
        <f>COUNTA(I9:I83)</f>
        <v>4</v>
      </c>
      <c r="J84" s="104">
        <f t="shared" ref="J84:S84" si="3">SUM(J9:J83)</f>
        <v>0</v>
      </c>
      <c r="K84" s="83">
        <f t="shared" si="3"/>
        <v>0</v>
      </c>
      <c r="L84" s="83">
        <f t="shared" si="3"/>
        <v>1</v>
      </c>
      <c r="M84" s="83">
        <f t="shared" si="3"/>
        <v>1</v>
      </c>
      <c r="N84" s="83">
        <f t="shared" si="3"/>
        <v>0</v>
      </c>
      <c r="O84" s="83">
        <f t="shared" si="3"/>
        <v>0</v>
      </c>
      <c r="P84" s="83">
        <f t="shared" si="3"/>
        <v>0</v>
      </c>
      <c r="Q84" s="83">
        <f t="shared" si="3"/>
        <v>2</v>
      </c>
      <c r="R84" s="83">
        <f t="shared" si="3"/>
        <v>0</v>
      </c>
      <c r="S84" s="83">
        <f t="shared" si="3"/>
        <v>2</v>
      </c>
      <c r="T84" s="104">
        <f>COUNTA(T9:T83)</f>
        <v>31</v>
      </c>
      <c r="W84" s="193"/>
      <c r="X84" s="193"/>
      <c r="Y84" s="235"/>
      <c r="Z84" s="246"/>
      <c r="AB84" s="266"/>
    </row>
    <row r="85" spans="1:28" ht="18.600000000000001" customHeight="1">
      <c r="A85" s="3"/>
      <c r="B85" s="45"/>
      <c r="C85" s="56"/>
      <c r="D85" s="45"/>
      <c r="E85" s="56"/>
      <c r="F85" s="45"/>
      <c r="G85" s="71"/>
      <c r="H85" s="84" t="str">
        <f>IF(H84=I84,"","※↑「内容」↑「分野」の件数が一致するように入力してください。")</f>
        <v>※↑「内容」↑「分野」の件数が一致するように入力してください。</v>
      </c>
      <c r="T85" s="165" t="str">
        <f>IF(T84&gt;30,"↑","")</f>
        <v>↑</v>
      </c>
      <c r="W85" s="193"/>
      <c r="X85" s="193"/>
      <c r="Y85" s="235"/>
      <c r="Z85" s="246"/>
      <c r="AB85" s="266"/>
    </row>
    <row r="86" spans="1:28" ht="18.600000000000001" customHeight="1">
      <c r="A86" s="25" t="str">
        <f>IF(B119&lt;&gt;T84,"報告日数（A列）と活動日数（T列）が一致していません。活動日数（T列）は一日に一つだけ【〇】を入力してください。","")</f>
        <v>報告日数（A列）と活動日数（T列）が一致していません。活動日数（T列）は一日に一つだけ【〇】を入力してください。</v>
      </c>
      <c r="T86" s="165" t="str">
        <f>IF(T84&gt;30,"活動日数が今月の日数を越えないように訂正してください。","")</f>
        <v>活動日数が今月の日数を越えないように訂正してください。</v>
      </c>
      <c r="W86" s="193"/>
      <c r="X86" s="193"/>
      <c r="Y86" s="235"/>
      <c r="Z86" s="246"/>
      <c r="AB86" s="266"/>
    </row>
    <row r="87" spans="1:28" ht="18.600000000000001" customHeight="1">
      <c r="A87" s="10" t="s">
        <v>58</v>
      </c>
      <c r="B87" s="10" t="s">
        <v>197</v>
      </c>
      <c r="W87" s="193"/>
      <c r="X87" s="193"/>
      <c r="Y87" s="235"/>
      <c r="Z87" s="246"/>
      <c r="AB87" s="266"/>
    </row>
    <row r="88" spans="1:28">
      <c r="A88" s="35">
        <f>COUNTIF($A$9:$A$83,1)</f>
        <v>1</v>
      </c>
      <c r="B88" s="35">
        <f t="shared" ref="B88:B118" si="4">COUNTIF(A88,"&gt;=1")</f>
        <v>1</v>
      </c>
    </row>
    <row r="89" spans="1:28">
      <c r="A89" s="35">
        <f>COUNTIF($A$9:$A$83,2)</f>
        <v>1</v>
      </c>
      <c r="B89" s="35">
        <f t="shared" si="4"/>
        <v>1</v>
      </c>
    </row>
    <row r="90" spans="1:28">
      <c r="A90" s="35">
        <f>COUNTIF($A$9:$A$83,3)</f>
        <v>2</v>
      </c>
      <c r="B90" s="35">
        <f t="shared" si="4"/>
        <v>1</v>
      </c>
    </row>
    <row r="91" spans="1:28">
      <c r="A91" s="35">
        <f>COUNTIF($A$9:$A$83,4)</f>
        <v>1</v>
      </c>
      <c r="B91" s="35">
        <f t="shared" si="4"/>
        <v>1</v>
      </c>
    </row>
    <row r="92" spans="1:28">
      <c r="A92" s="35">
        <f>COUNTIF($A$9:$A$83,5)</f>
        <v>0</v>
      </c>
      <c r="B92" s="35">
        <f t="shared" si="4"/>
        <v>0</v>
      </c>
    </row>
    <row r="93" spans="1:28">
      <c r="A93" s="35">
        <f>COUNTIF($A$9:$A$83,6)</f>
        <v>0</v>
      </c>
      <c r="B93" s="35">
        <f t="shared" si="4"/>
        <v>0</v>
      </c>
    </row>
    <row r="94" spans="1:28">
      <c r="A94" s="35">
        <f>COUNTIF($A$9:$A$83,7)</f>
        <v>0</v>
      </c>
      <c r="B94" s="35">
        <f t="shared" si="4"/>
        <v>0</v>
      </c>
    </row>
    <row r="95" spans="1:28">
      <c r="A95" s="35">
        <f>COUNTIF($A$9:$A$83,8)</f>
        <v>0</v>
      </c>
      <c r="B95" s="35">
        <f t="shared" si="4"/>
        <v>0</v>
      </c>
    </row>
    <row r="96" spans="1:28">
      <c r="A96" s="35">
        <f>COUNTIF($A$9:$A$83,9)</f>
        <v>0</v>
      </c>
      <c r="B96" s="35">
        <f t="shared" si="4"/>
        <v>0</v>
      </c>
    </row>
    <row r="97" spans="1:2">
      <c r="A97" s="35">
        <f>COUNTIF($A$9:$A$83,10)</f>
        <v>0</v>
      </c>
      <c r="B97" s="35">
        <f t="shared" si="4"/>
        <v>0</v>
      </c>
    </row>
    <row r="98" spans="1:2">
      <c r="A98" s="35">
        <f>COUNTIF($A$9:$A$83,11)</f>
        <v>0</v>
      </c>
      <c r="B98" s="35">
        <f t="shared" si="4"/>
        <v>0</v>
      </c>
    </row>
    <row r="99" spans="1:2">
      <c r="A99" s="35">
        <f>COUNTIF($A$9:$A$83,12)</f>
        <v>0</v>
      </c>
      <c r="B99" s="35">
        <f t="shared" si="4"/>
        <v>0</v>
      </c>
    </row>
    <row r="100" spans="1:2">
      <c r="A100" s="35">
        <f>COUNTIF($A$9:$A$83,13)</f>
        <v>0</v>
      </c>
      <c r="B100" s="35">
        <f t="shared" si="4"/>
        <v>0</v>
      </c>
    </row>
    <row r="101" spans="1:2">
      <c r="A101" s="35">
        <f>COUNTIF($A$9:$A$83,14)</f>
        <v>0</v>
      </c>
      <c r="B101" s="35">
        <f t="shared" si="4"/>
        <v>0</v>
      </c>
    </row>
    <row r="102" spans="1:2">
      <c r="A102" s="35">
        <f>COUNTIF($A$9:$A$83,15)</f>
        <v>0</v>
      </c>
      <c r="B102" s="35">
        <f t="shared" si="4"/>
        <v>0</v>
      </c>
    </row>
    <row r="103" spans="1:2">
      <c r="A103" s="35">
        <f>COUNTIF($A$9:$A$83,16)</f>
        <v>0</v>
      </c>
      <c r="B103" s="35">
        <f t="shared" si="4"/>
        <v>0</v>
      </c>
    </row>
    <row r="104" spans="1:2">
      <c r="A104" s="35">
        <f>COUNTIF($A$9:$A$83,17)</f>
        <v>0</v>
      </c>
      <c r="B104" s="35">
        <f t="shared" si="4"/>
        <v>0</v>
      </c>
    </row>
    <row r="105" spans="1:2">
      <c r="A105" s="35">
        <f>COUNTIF($A$9:$A$83,18)</f>
        <v>0</v>
      </c>
      <c r="B105" s="35">
        <f t="shared" si="4"/>
        <v>0</v>
      </c>
    </row>
    <row r="106" spans="1:2">
      <c r="A106" s="35">
        <f>COUNTIF($A$9:$A$83,19)</f>
        <v>0</v>
      </c>
      <c r="B106" s="35">
        <f t="shared" si="4"/>
        <v>0</v>
      </c>
    </row>
    <row r="107" spans="1:2">
      <c r="A107" s="35">
        <f>COUNTIF($A$9:$A$83,20)</f>
        <v>0</v>
      </c>
      <c r="B107" s="35">
        <f t="shared" si="4"/>
        <v>0</v>
      </c>
    </row>
    <row r="108" spans="1:2">
      <c r="A108" s="35">
        <f>COUNTIF($A$9:$A$83,21)</f>
        <v>0</v>
      </c>
      <c r="B108" s="35">
        <f t="shared" si="4"/>
        <v>0</v>
      </c>
    </row>
    <row r="109" spans="1:2">
      <c r="A109" s="35">
        <f>COUNTIF($A$9:$A$83,22)</f>
        <v>0</v>
      </c>
      <c r="B109" s="35">
        <f t="shared" si="4"/>
        <v>0</v>
      </c>
    </row>
    <row r="110" spans="1:2">
      <c r="A110" s="35">
        <f>COUNTIF($A$9:$A$83,23)</f>
        <v>0</v>
      </c>
      <c r="B110" s="35">
        <f t="shared" si="4"/>
        <v>0</v>
      </c>
    </row>
    <row r="111" spans="1:2">
      <c r="A111" s="35">
        <f>COUNTIF($A$9:$A$83,24)</f>
        <v>0</v>
      </c>
      <c r="B111" s="35">
        <f t="shared" si="4"/>
        <v>0</v>
      </c>
    </row>
    <row r="112" spans="1:2">
      <c r="A112" s="35">
        <f>COUNTIF($A$9:$A$83,25)</f>
        <v>0</v>
      </c>
      <c r="B112" s="35">
        <f t="shared" si="4"/>
        <v>0</v>
      </c>
    </row>
    <row r="113" spans="1:2">
      <c r="A113" s="35">
        <f>COUNTIF($A$9:$A$83,26)</f>
        <v>0</v>
      </c>
      <c r="B113" s="35">
        <f t="shared" si="4"/>
        <v>0</v>
      </c>
    </row>
    <row r="114" spans="1:2">
      <c r="A114" s="35">
        <f>COUNTIF($A$9:$A$83,27)</f>
        <v>0</v>
      </c>
      <c r="B114" s="35">
        <f t="shared" si="4"/>
        <v>0</v>
      </c>
    </row>
    <row r="115" spans="1:2">
      <c r="A115" s="35">
        <f>COUNTIF($A$9:$A$83,28)</f>
        <v>0</v>
      </c>
      <c r="B115" s="35">
        <f t="shared" si="4"/>
        <v>0</v>
      </c>
    </row>
    <row r="116" spans="1:2">
      <c r="A116" s="35">
        <f>COUNTIF($A$9:$A$83,29)</f>
        <v>0</v>
      </c>
      <c r="B116" s="35">
        <f t="shared" si="4"/>
        <v>0</v>
      </c>
    </row>
    <row r="117" spans="1:2">
      <c r="A117" s="35">
        <f>COUNTIF($A$9:$A$83,30)</f>
        <v>0</v>
      </c>
      <c r="B117" s="35">
        <f t="shared" si="4"/>
        <v>0</v>
      </c>
    </row>
    <row r="118" spans="1:2">
      <c r="A118" s="35">
        <f>COUNTIF($A$9:$A$83,31)</f>
        <v>0</v>
      </c>
      <c r="B118" s="35">
        <f t="shared" si="4"/>
        <v>0</v>
      </c>
    </row>
    <row r="119" spans="1:2">
      <c r="B119" s="10">
        <f>SUM(B88:B118)</f>
        <v>4</v>
      </c>
    </row>
  </sheetData>
  <sheetProtection algorithmName="SHA-512" hashValue="8Z/xJL3+bV1LBil8ZohBjgMWEFofoBQ74W3QpLmipjLl5lj+KcDr6khwPNncP0h2W2qnVR/tnDVDADxFmKkmOw==" saltValue="ORhORit/s5zfb72iYZiogQ==" spinCount="100000" sheet="1" objects="1" scenarios="1"/>
  <mergeCells count="114">
    <mergeCell ref="A1:C1"/>
    <mergeCell ref="N1:O1"/>
    <mergeCell ref="P1:T1"/>
    <mergeCell ref="N2:O2"/>
    <mergeCell ref="P2:T2"/>
    <mergeCell ref="W2:AB2"/>
    <mergeCell ref="H4:I4"/>
    <mergeCell ref="J4:O4"/>
    <mergeCell ref="P4:Q4"/>
    <mergeCell ref="R4:S4"/>
    <mergeCell ref="X5:AB5"/>
    <mergeCell ref="C9:G9"/>
    <mergeCell ref="V9:W9"/>
    <mergeCell ref="Z9:AB9"/>
    <mergeCell ref="C10:G10"/>
    <mergeCell ref="W10:AB10"/>
    <mergeCell ref="C11:G11"/>
    <mergeCell ref="C12:G12"/>
    <mergeCell ref="C13:G13"/>
    <mergeCell ref="C14:G14"/>
    <mergeCell ref="C15:G15"/>
    <mergeCell ref="C16:G16"/>
    <mergeCell ref="C17:G17"/>
    <mergeCell ref="C18:G18"/>
    <mergeCell ref="C19:G19"/>
    <mergeCell ref="C20:G20"/>
    <mergeCell ref="C21:G21"/>
    <mergeCell ref="C22:G22"/>
    <mergeCell ref="C23:G23"/>
    <mergeCell ref="C24:G24"/>
    <mergeCell ref="C25:G25"/>
    <mergeCell ref="C26:G26"/>
    <mergeCell ref="C27:G27"/>
    <mergeCell ref="C28:G28"/>
    <mergeCell ref="C29:G29"/>
    <mergeCell ref="C30:G30"/>
    <mergeCell ref="C31:G31"/>
    <mergeCell ref="C32:G32"/>
    <mergeCell ref="W32:AB32"/>
    <mergeCell ref="C33:G33"/>
    <mergeCell ref="C34:G34"/>
    <mergeCell ref="C35:G35"/>
    <mergeCell ref="C36:G36"/>
    <mergeCell ref="C37:G37"/>
    <mergeCell ref="C38:G38"/>
    <mergeCell ref="C39:G39"/>
    <mergeCell ref="C40:G40"/>
    <mergeCell ref="C41:G41"/>
    <mergeCell ref="C42:G42"/>
    <mergeCell ref="C43:G43"/>
    <mergeCell ref="C44:G44"/>
    <mergeCell ref="C45:G45"/>
    <mergeCell ref="C46:G46"/>
    <mergeCell ref="C47:G47"/>
    <mergeCell ref="W47:Y47"/>
    <mergeCell ref="C48:G48"/>
    <mergeCell ref="C49:G49"/>
    <mergeCell ref="C50:G50"/>
    <mergeCell ref="C51:G51"/>
    <mergeCell ref="C52:G52"/>
    <mergeCell ref="C53:G53"/>
    <mergeCell ref="C54:G54"/>
    <mergeCell ref="C55:G55"/>
    <mergeCell ref="C56:G56"/>
    <mergeCell ref="C57:G57"/>
    <mergeCell ref="C58:G58"/>
    <mergeCell ref="C59:G59"/>
    <mergeCell ref="C60:G60"/>
    <mergeCell ref="C61:G61"/>
    <mergeCell ref="C62:G62"/>
    <mergeCell ref="C63:G63"/>
    <mergeCell ref="C64:G64"/>
    <mergeCell ref="C65:G65"/>
    <mergeCell ref="C66:G66"/>
    <mergeCell ref="C67:G67"/>
    <mergeCell ref="C68:G68"/>
    <mergeCell ref="C69:G69"/>
    <mergeCell ref="C70:G70"/>
    <mergeCell ref="C71:G71"/>
    <mergeCell ref="C72:G72"/>
    <mergeCell ref="C73:G73"/>
    <mergeCell ref="C74:G74"/>
    <mergeCell ref="C75:G75"/>
    <mergeCell ref="C76:G76"/>
    <mergeCell ref="C77:G77"/>
    <mergeCell ref="C78:G78"/>
    <mergeCell ref="C79:G79"/>
    <mergeCell ref="C80:G80"/>
    <mergeCell ref="C81:G81"/>
    <mergeCell ref="C82:G82"/>
    <mergeCell ref="C83:G83"/>
    <mergeCell ref="A84:G84"/>
    <mergeCell ref="A4:B8"/>
    <mergeCell ref="C4:G8"/>
    <mergeCell ref="T4:T7"/>
    <mergeCell ref="H5:H7"/>
    <mergeCell ref="I5:I7"/>
    <mergeCell ref="J5:J7"/>
    <mergeCell ref="K5:K7"/>
    <mergeCell ref="L5:L7"/>
    <mergeCell ref="M5:M7"/>
    <mergeCell ref="N5:N7"/>
    <mergeCell ref="O5:O7"/>
    <mergeCell ref="P5:P7"/>
    <mergeCell ref="Q5:Q7"/>
    <mergeCell ref="R5:R7"/>
    <mergeCell ref="S5:S7"/>
    <mergeCell ref="Y6:AB7"/>
    <mergeCell ref="X27:X31"/>
    <mergeCell ref="W33:X38"/>
    <mergeCell ref="W40:X41"/>
    <mergeCell ref="W43:X44"/>
    <mergeCell ref="W12:W31"/>
    <mergeCell ref="X12:X26"/>
  </mergeCells>
  <phoneticPr fontId="1"/>
  <conditionalFormatting sqref="T84">
    <cfRule type="cellIs" dxfId="171" priority="7" stopIfTrue="1" operator="greaterThan">
      <formula>30</formula>
    </cfRule>
  </conditionalFormatting>
  <conditionalFormatting sqref="H84">
    <cfRule type="cellIs" dxfId="170" priority="8" stopIfTrue="1" operator="notEqual">
      <formula>$I$84</formula>
    </cfRule>
  </conditionalFormatting>
  <conditionalFormatting sqref="I84">
    <cfRule type="cellIs" dxfId="169" priority="9" stopIfTrue="1" operator="notEqual">
      <formula>$H$84</formula>
    </cfRule>
  </conditionalFormatting>
  <conditionalFormatting sqref="X49:X78">
    <cfRule type="cellIs" dxfId="168" priority="4" operator="between">
      <formula>2</formula>
      <formula>6</formula>
    </cfRule>
    <cfRule type="cellIs" dxfId="167" priority="5" operator="equal">
      <formula>1</formula>
    </cfRule>
    <cfRule type="cellIs" dxfId="166" priority="6" operator="equal">
      <formula>7</formula>
    </cfRule>
  </conditionalFormatting>
  <conditionalFormatting sqref="B9:B83">
    <cfRule type="cellIs" dxfId="165" priority="1" operator="between">
      <formula>2</formula>
      <formula>6</formula>
    </cfRule>
    <cfRule type="cellIs" dxfId="164" priority="2" operator="equal">
      <formula>1</formula>
    </cfRule>
    <cfRule type="cellIs" dxfId="163" priority="3" operator="equal">
      <formula>7</formula>
    </cfRule>
  </conditionalFormatting>
  <dataValidations count="7">
    <dataValidation type="list" allowBlank="1" showDropDown="0" showInputMessage="1" showErrorMessage="1" sqref="T9:T83">
      <formula1>"○,,"</formula1>
    </dataValidation>
    <dataValidation type="list" allowBlank="1" showDropDown="0" showInputMessage="1" showErrorMessage="1" sqref="I9:I83">
      <formula1>"16,17,18,19"</formula1>
    </dataValidation>
    <dataValidation type="list" allowBlank="1" showDropDown="0" showInputMessage="1" showErrorMessage="1" sqref="A9:A83">
      <formula1>$W$49:$W$78</formula1>
    </dataValidation>
    <dataValidation type="whole" errorStyle="warning" operator="notEqual" allowBlank="1" showDropDown="0" showInputMessage="1" showErrorMessage="1" errorTitle="合計件数が一致しません！" error="内容別合計（１５）と分野別合計（２０）の値が同じになるように、左の表を入力し直してください。" sqref="AA31">
      <formula1>AA26</formula1>
    </dataValidation>
    <dataValidation type="whole" allowBlank="1" showDropDown="0" showInputMessage="1" showErrorMessage="1" sqref="J85:S85 H84:S84 J9:S83">
      <formula1>1</formula1>
      <formula2>100</formula2>
    </dataValidation>
    <dataValidation type="whole" allowBlank="1" showDropDown="0" showInputMessage="1" showErrorMessage="1" errorTitle="入力した値が違います！" error="分野別は１６～１９までの値です。_x000a_それ以外は入力できませんのでご確認ください。" sqref="I85">
      <formula1>16</formula1>
      <formula2>19</formula2>
    </dataValidation>
    <dataValidation type="list" allowBlank="1" showDropDown="0" showInputMessage="1" showErrorMessage="1" errorTitle="入力した値が違います！" error="内容別は１～１４までの値です。_x000a_それ以外は入力できませんのでご確認ください。_x000a_" sqref="H9:H83">
      <formula1>"1,2,3,4,5,6,7,8,9,10,11,12,13,14"</formula1>
    </dataValidation>
  </dataValidations>
  <printOptions horizontalCentered="1"/>
  <pageMargins left="0.27559055118110237" right="0.15748031496062992" top="0.78740157480314965" bottom="0.19685039370078741" header="0.59055118110236227" footer="0.19685039370078741"/>
  <pageSetup paperSize="9" scale="60" fitToWidth="1" fitToHeight="0" orientation="landscape" usePrinterDefaults="1" r:id="rId1"/>
  <headerFooter alignWithMargins="0"/>
  <rowBreaks count="1" manualBreakCount="1">
    <brk id="46" max="2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7"/>
  <dimension ref="A1:G185"/>
  <sheetViews>
    <sheetView topLeftCell="B1" workbookViewId="0">
      <selection activeCell="B1" sqref="B1"/>
    </sheetView>
  </sheetViews>
  <sheetFormatPr defaultRowHeight="13.5"/>
  <cols>
    <col min="1" max="1" width="3.875" customWidth="1"/>
    <col min="2" max="2" width="21.375" customWidth="1"/>
    <col min="3" max="3" width="52" customWidth="1"/>
    <col min="4" max="4" width="85.125" customWidth="1"/>
  </cols>
  <sheetData>
    <row r="1" spans="1:7" ht="18.75">
      <c r="A1" s="268"/>
      <c r="B1" s="281" t="s">
        <v>333</v>
      </c>
      <c r="C1" s="296"/>
      <c r="D1" s="296"/>
    </row>
    <row r="2" spans="1:7" ht="6" customHeight="1">
      <c r="A2" s="268"/>
      <c r="B2" s="281"/>
      <c r="C2" s="296"/>
      <c r="D2" s="296"/>
    </row>
    <row r="3" spans="1:7" ht="19.149999999999999" customHeight="1">
      <c r="A3" s="268"/>
      <c r="B3" s="282" t="s">
        <v>449</v>
      </c>
      <c r="C3" s="283"/>
      <c r="D3" s="283"/>
    </row>
    <row r="4" spans="1:7" ht="19.149999999999999" customHeight="1">
      <c r="A4" s="268"/>
      <c r="B4" s="283"/>
      <c r="C4" s="283"/>
      <c r="D4" s="283"/>
    </row>
    <row r="5" spans="1:7" ht="6" customHeight="1">
      <c r="A5" s="268"/>
      <c r="B5" s="268"/>
      <c r="C5" s="296"/>
      <c r="D5" s="296"/>
    </row>
    <row r="6" spans="1:7">
      <c r="A6" s="269" t="s">
        <v>14</v>
      </c>
      <c r="B6" s="284" t="s">
        <v>208</v>
      </c>
      <c r="C6" s="297" t="s">
        <v>215</v>
      </c>
      <c r="D6" s="297" t="s">
        <v>407</v>
      </c>
      <c r="E6" s="275"/>
      <c r="F6" s="275"/>
      <c r="G6" s="275"/>
    </row>
    <row r="7" spans="1:7" ht="124.5" customHeight="1">
      <c r="A7" s="270"/>
      <c r="B7" s="285" t="s">
        <v>209</v>
      </c>
      <c r="C7" s="298" t="s">
        <v>439</v>
      </c>
      <c r="D7" s="298" t="s">
        <v>87</v>
      </c>
      <c r="E7" s="275"/>
      <c r="F7" s="275"/>
      <c r="G7" s="275"/>
    </row>
    <row r="8" spans="1:7" ht="48">
      <c r="A8" s="270"/>
      <c r="B8" s="286" t="s">
        <v>5</v>
      </c>
      <c r="C8" s="299" t="s">
        <v>331</v>
      </c>
      <c r="D8" s="299" t="s">
        <v>17</v>
      </c>
      <c r="E8" s="275"/>
      <c r="F8" s="275"/>
      <c r="G8" s="275"/>
    </row>
    <row r="9" spans="1:7" ht="82.5">
      <c r="A9" s="270"/>
      <c r="B9" s="286" t="s">
        <v>211</v>
      </c>
      <c r="C9" s="299" t="s">
        <v>411</v>
      </c>
      <c r="D9" s="299" t="s">
        <v>235</v>
      </c>
      <c r="E9" s="275"/>
      <c r="F9" s="275"/>
      <c r="G9" s="275"/>
    </row>
    <row r="10" spans="1:7" ht="72">
      <c r="A10" s="270"/>
      <c r="B10" s="286" t="s">
        <v>214</v>
      </c>
      <c r="C10" s="299" t="s">
        <v>432</v>
      </c>
      <c r="D10" s="299" t="s">
        <v>434</v>
      </c>
      <c r="E10" s="275"/>
      <c r="F10" s="275"/>
      <c r="G10" s="275"/>
    </row>
    <row r="11" spans="1:7" ht="75" customHeight="1">
      <c r="A11" s="270"/>
      <c r="B11" s="286" t="s">
        <v>183</v>
      </c>
      <c r="C11" s="299" t="s">
        <v>440</v>
      </c>
      <c r="D11" s="299" t="s">
        <v>435</v>
      </c>
      <c r="E11" s="275"/>
      <c r="F11" s="275"/>
      <c r="G11" s="275"/>
    </row>
    <row r="12" spans="1:7" ht="70.5">
      <c r="A12" s="270"/>
      <c r="B12" s="286" t="s">
        <v>228</v>
      </c>
      <c r="C12" s="299" t="s">
        <v>107</v>
      </c>
      <c r="D12" s="299" t="s">
        <v>88</v>
      </c>
      <c r="E12" s="275"/>
      <c r="F12" s="275"/>
      <c r="G12" s="275"/>
    </row>
    <row r="13" spans="1:7" ht="108">
      <c r="A13" s="270"/>
      <c r="B13" s="286" t="s">
        <v>103</v>
      </c>
      <c r="C13" s="299" t="s">
        <v>22</v>
      </c>
      <c r="D13" s="299" t="s">
        <v>415</v>
      </c>
      <c r="E13" s="275"/>
      <c r="F13" s="275"/>
      <c r="G13" s="275"/>
    </row>
    <row r="14" spans="1:7" ht="61.5" customHeight="1">
      <c r="A14" s="270"/>
      <c r="B14" s="286" t="s">
        <v>216</v>
      </c>
      <c r="C14" s="299" t="s">
        <v>441</v>
      </c>
      <c r="D14" s="299" t="s">
        <v>311</v>
      </c>
      <c r="E14" s="275"/>
      <c r="F14" s="275"/>
      <c r="G14" s="275"/>
    </row>
    <row r="15" spans="1:7" ht="48.75" customHeight="1">
      <c r="A15" s="270"/>
      <c r="B15" s="286" t="s">
        <v>217</v>
      </c>
      <c r="C15" s="299" t="s">
        <v>438</v>
      </c>
      <c r="D15" s="299" t="s">
        <v>437</v>
      </c>
      <c r="E15" s="275"/>
      <c r="F15" s="275"/>
      <c r="G15" s="275"/>
    </row>
    <row r="16" spans="1:7" ht="82.5" customHeight="1">
      <c r="A16" s="270"/>
      <c r="B16" s="286" t="s">
        <v>42</v>
      </c>
      <c r="C16" s="299" t="s">
        <v>436</v>
      </c>
      <c r="D16" s="299" t="s">
        <v>442</v>
      </c>
      <c r="E16" s="275"/>
      <c r="F16" s="275"/>
      <c r="G16" s="275"/>
    </row>
    <row r="17" spans="1:7" ht="70.5">
      <c r="A17" s="270"/>
      <c r="B17" s="286" t="s">
        <v>163</v>
      </c>
      <c r="C17" s="299" t="s">
        <v>444</v>
      </c>
      <c r="D17" s="299" t="s">
        <v>178</v>
      </c>
      <c r="E17" s="275"/>
      <c r="F17" s="275"/>
      <c r="G17" s="275"/>
    </row>
    <row r="18" spans="1:7" ht="75" customHeight="1">
      <c r="A18" s="270"/>
      <c r="B18" s="286" t="s">
        <v>218</v>
      </c>
      <c r="C18" s="299" t="s">
        <v>403</v>
      </c>
      <c r="D18" s="299" t="s">
        <v>422</v>
      </c>
      <c r="E18" s="275"/>
      <c r="F18" s="275"/>
      <c r="G18" s="275"/>
    </row>
    <row r="19" spans="1:7" ht="63" customHeight="1">
      <c r="A19" s="270"/>
      <c r="B19" s="287" t="s">
        <v>97</v>
      </c>
      <c r="C19" s="300" t="s">
        <v>280</v>
      </c>
      <c r="D19" s="300" t="s">
        <v>72</v>
      </c>
      <c r="E19" s="275"/>
      <c r="F19" s="275"/>
      <c r="G19" s="275"/>
    </row>
    <row r="20" spans="1:7" ht="40.5" customHeight="1">
      <c r="A20" s="271"/>
      <c r="B20" s="288" t="s">
        <v>219</v>
      </c>
      <c r="C20" s="301" t="s">
        <v>269</v>
      </c>
      <c r="D20" s="288" t="s">
        <v>276</v>
      </c>
      <c r="E20" s="275"/>
      <c r="F20" s="275"/>
      <c r="G20" s="275"/>
    </row>
    <row r="21" spans="1:7" ht="17.25">
      <c r="A21" s="268"/>
      <c r="B21" s="289"/>
      <c r="C21" s="302"/>
      <c r="D21" s="302"/>
      <c r="E21" s="275"/>
      <c r="F21" s="275"/>
      <c r="G21" s="275"/>
    </row>
    <row r="22" spans="1:7" ht="14.25" customHeight="1">
      <c r="A22" s="272" t="s">
        <v>226</v>
      </c>
      <c r="B22" s="284" t="s">
        <v>208</v>
      </c>
      <c r="C22" s="297" t="s">
        <v>215</v>
      </c>
      <c r="D22" s="297" t="s">
        <v>407</v>
      </c>
      <c r="E22" s="275"/>
      <c r="F22" s="275"/>
      <c r="G22" s="275"/>
    </row>
    <row r="23" spans="1:7" ht="41.25" customHeight="1">
      <c r="A23" s="273"/>
      <c r="B23" s="290" t="s">
        <v>220</v>
      </c>
      <c r="C23" s="290" t="s">
        <v>229</v>
      </c>
      <c r="D23" s="303" t="s">
        <v>448</v>
      </c>
      <c r="E23" s="275"/>
      <c r="F23" s="275"/>
      <c r="G23" s="275"/>
    </row>
    <row r="24" spans="1:7" ht="23.25" customHeight="1">
      <c r="A24" s="273"/>
      <c r="B24" s="286" t="s">
        <v>221</v>
      </c>
      <c r="C24" s="286" t="s">
        <v>445</v>
      </c>
      <c r="D24" s="304"/>
      <c r="E24" s="275"/>
      <c r="F24" s="275"/>
      <c r="G24" s="275"/>
    </row>
    <row r="25" spans="1:7" ht="24" customHeight="1">
      <c r="A25" s="273"/>
      <c r="B25" s="286" t="s">
        <v>111</v>
      </c>
      <c r="C25" s="286" t="s">
        <v>446</v>
      </c>
      <c r="D25" s="304"/>
      <c r="E25" s="275"/>
      <c r="F25" s="275"/>
      <c r="G25" s="275"/>
    </row>
    <row r="26" spans="1:7" ht="36.75" customHeight="1">
      <c r="A26" s="274"/>
      <c r="B26" s="288" t="s">
        <v>222</v>
      </c>
      <c r="C26" s="288" t="s">
        <v>447</v>
      </c>
      <c r="D26" s="305"/>
      <c r="E26" s="275"/>
      <c r="F26" s="275"/>
      <c r="G26" s="275"/>
    </row>
    <row r="27" spans="1:7">
      <c r="A27" s="275"/>
      <c r="B27" s="275"/>
      <c r="C27" s="275"/>
      <c r="D27" s="275"/>
      <c r="E27" s="275"/>
      <c r="F27" s="275"/>
      <c r="G27" s="275"/>
    </row>
    <row r="28" spans="1:7" ht="18.75">
      <c r="A28" s="275"/>
      <c r="B28" s="281" t="s">
        <v>237</v>
      </c>
      <c r="C28" s="275"/>
      <c r="D28" s="275"/>
      <c r="E28" s="275"/>
      <c r="F28" s="275"/>
      <c r="G28" s="275"/>
    </row>
    <row r="29" spans="1:7">
      <c r="A29" s="276"/>
      <c r="B29" s="291" t="s">
        <v>244</v>
      </c>
      <c r="C29" s="291"/>
      <c r="D29" s="306" t="s">
        <v>208</v>
      </c>
      <c r="E29" s="275"/>
      <c r="F29" s="275"/>
      <c r="G29" s="275"/>
    </row>
    <row r="30" spans="1:7">
      <c r="A30" s="277" t="s">
        <v>242</v>
      </c>
      <c r="B30" s="292" t="s">
        <v>245</v>
      </c>
      <c r="C30" s="292"/>
      <c r="D30" s="307" t="s">
        <v>210</v>
      </c>
      <c r="E30" s="275"/>
      <c r="F30" s="275"/>
      <c r="G30" s="275"/>
    </row>
    <row r="31" spans="1:7">
      <c r="A31" s="278" t="s">
        <v>242</v>
      </c>
      <c r="B31" s="293" t="s">
        <v>247</v>
      </c>
      <c r="C31" s="293"/>
      <c r="D31" s="308" t="s">
        <v>248</v>
      </c>
      <c r="E31" s="275"/>
      <c r="F31" s="275"/>
      <c r="G31" s="275"/>
    </row>
    <row r="32" spans="1:7">
      <c r="A32" s="278" t="s">
        <v>249</v>
      </c>
      <c r="B32" s="293" t="s">
        <v>201</v>
      </c>
      <c r="C32" s="293"/>
      <c r="D32" s="308" t="s">
        <v>251</v>
      </c>
      <c r="E32" s="275"/>
      <c r="F32" s="275"/>
      <c r="G32" s="275"/>
    </row>
    <row r="33" spans="1:7">
      <c r="A33" s="278" t="s">
        <v>249</v>
      </c>
      <c r="B33" s="293" t="s">
        <v>250</v>
      </c>
      <c r="C33" s="293"/>
      <c r="D33" s="308" t="s">
        <v>251</v>
      </c>
      <c r="E33" s="275"/>
      <c r="F33" s="275"/>
      <c r="G33" s="275"/>
    </row>
    <row r="34" spans="1:7">
      <c r="A34" s="278" t="s">
        <v>249</v>
      </c>
      <c r="B34" s="293" t="s">
        <v>92</v>
      </c>
      <c r="C34" s="293"/>
      <c r="D34" s="308" t="s">
        <v>248</v>
      </c>
      <c r="E34" s="275"/>
      <c r="F34" s="275"/>
      <c r="G34" s="275"/>
    </row>
    <row r="35" spans="1:7">
      <c r="A35" s="278" t="s">
        <v>249</v>
      </c>
      <c r="B35" s="293" t="s">
        <v>252</v>
      </c>
      <c r="C35" s="293"/>
      <c r="D35" s="308" t="s">
        <v>118</v>
      </c>
      <c r="E35" s="275"/>
      <c r="F35" s="275"/>
      <c r="G35" s="275"/>
    </row>
    <row r="36" spans="1:7">
      <c r="A36" s="278" t="s">
        <v>249</v>
      </c>
      <c r="B36" s="293" t="s">
        <v>254</v>
      </c>
      <c r="C36" s="293"/>
      <c r="D36" s="308" t="s">
        <v>256</v>
      </c>
      <c r="E36" s="275"/>
      <c r="F36" s="275"/>
      <c r="G36" s="275"/>
    </row>
    <row r="37" spans="1:7">
      <c r="A37" s="278" t="s">
        <v>249</v>
      </c>
      <c r="B37" s="293" t="s">
        <v>190</v>
      </c>
      <c r="C37" s="293"/>
      <c r="D37" s="308" t="s">
        <v>248</v>
      </c>
    </row>
    <row r="38" spans="1:7">
      <c r="A38" s="278" t="s">
        <v>258</v>
      </c>
      <c r="B38" s="293" t="s">
        <v>230</v>
      </c>
      <c r="C38" s="293"/>
      <c r="D38" s="308" t="s">
        <v>260</v>
      </c>
    </row>
    <row r="39" spans="1:7">
      <c r="A39" s="278" t="s">
        <v>262</v>
      </c>
      <c r="B39" s="293" t="s">
        <v>61</v>
      </c>
      <c r="C39" s="293"/>
      <c r="D39" s="308" t="s">
        <v>255</v>
      </c>
    </row>
    <row r="40" spans="1:7">
      <c r="A40" s="278" t="s">
        <v>262</v>
      </c>
      <c r="B40" s="293" t="s">
        <v>266</v>
      </c>
      <c r="C40" s="293"/>
      <c r="D40" s="308" t="s">
        <v>267</v>
      </c>
    </row>
    <row r="41" spans="1:7">
      <c r="A41" s="278" t="s">
        <v>268</v>
      </c>
      <c r="B41" s="293" t="s">
        <v>146</v>
      </c>
      <c r="C41" s="293"/>
      <c r="D41" s="308" t="s">
        <v>275</v>
      </c>
    </row>
    <row r="42" spans="1:7">
      <c r="A42" s="278" t="s">
        <v>268</v>
      </c>
      <c r="B42" s="293" t="s">
        <v>1</v>
      </c>
      <c r="C42" s="293"/>
      <c r="D42" s="308" t="s">
        <v>277</v>
      </c>
    </row>
    <row r="43" spans="1:7">
      <c r="A43" s="278" t="s">
        <v>268</v>
      </c>
      <c r="B43" s="293" t="s">
        <v>243</v>
      </c>
      <c r="C43" s="293"/>
      <c r="D43" s="308" t="s">
        <v>255</v>
      </c>
    </row>
    <row r="44" spans="1:7">
      <c r="A44" s="278" t="s">
        <v>268</v>
      </c>
      <c r="B44" s="293" t="s">
        <v>270</v>
      </c>
      <c r="C44" s="293"/>
      <c r="D44" s="308" t="s">
        <v>279</v>
      </c>
    </row>
    <row r="45" spans="1:7">
      <c r="A45" s="278" t="s">
        <v>268</v>
      </c>
      <c r="B45" s="293" t="s">
        <v>134</v>
      </c>
      <c r="C45" s="293"/>
      <c r="D45" s="308" t="s">
        <v>281</v>
      </c>
    </row>
    <row r="46" spans="1:7">
      <c r="A46" s="278" t="s">
        <v>268</v>
      </c>
      <c r="B46" s="293" t="s">
        <v>213</v>
      </c>
      <c r="C46" s="293"/>
      <c r="D46" s="308" t="s">
        <v>267</v>
      </c>
    </row>
    <row r="47" spans="1:7">
      <c r="A47" s="278" t="s">
        <v>268</v>
      </c>
      <c r="B47" s="293" t="s">
        <v>253</v>
      </c>
      <c r="C47" s="293"/>
      <c r="D47" s="308" t="s">
        <v>118</v>
      </c>
    </row>
    <row r="48" spans="1:7">
      <c r="A48" s="278" t="s">
        <v>268</v>
      </c>
      <c r="B48" s="293" t="s">
        <v>273</v>
      </c>
      <c r="C48" s="293"/>
      <c r="D48" s="308" t="s">
        <v>118</v>
      </c>
    </row>
    <row r="49" spans="1:4">
      <c r="A49" s="278" t="s">
        <v>268</v>
      </c>
      <c r="B49" s="293" t="s">
        <v>274</v>
      </c>
      <c r="C49" s="293"/>
      <c r="D49" s="308" t="s">
        <v>267</v>
      </c>
    </row>
    <row r="50" spans="1:4">
      <c r="A50" s="278" t="s">
        <v>268</v>
      </c>
      <c r="B50" s="293" t="s">
        <v>259</v>
      </c>
      <c r="C50" s="293"/>
      <c r="D50" s="308" t="s">
        <v>267</v>
      </c>
    </row>
    <row r="51" spans="1:4">
      <c r="A51" s="278" t="s">
        <v>268</v>
      </c>
      <c r="B51" s="293" t="s">
        <v>30</v>
      </c>
      <c r="C51" s="293"/>
      <c r="D51" s="308" t="s">
        <v>255</v>
      </c>
    </row>
    <row r="52" spans="1:4">
      <c r="A52" s="278" t="s">
        <v>282</v>
      </c>
      <c r="B52" s="293" t="s">
        <v>283</v>
      </c>
      <c r="C52" s="293"/>
      <c r="D52" s="308" t="s">
        <v>255</v>
      </c>
    </row>
    <row r="53" spans="1:4">
      <c r="A53" s="278" t="s">
        <v>282</v>
      </c>
      <c r="B53" s="293" t="s">
        <v>11</v>
      </c>
      <c r="C53" s="293"/>
      <c r="D53" s="308" t="s">
        <v>260</v>
      </c>
    </row>
    <row r="54" spans="1:4">
      <c r="A54" s="278" t="s">
        <v>282</v>
      </c>
      <c r="B54" s="293" t="s">
        <v>285</v>
      </c>
      <c r="C54" s="293"/>
      <c r="D54" s="308" t="s">
        <v>292</v>
      </c>
    </row>
    <row r="55" spans="1:4">
      <c r="A55" s="278" t="s">
        <v>282</v>
      </c>
      <c r="B55" s="293" t="s">
        <v>286</v>
      </c>
      <c r="C55" s="293"/>
      <c r="D55" s="308" t="s">
        <v>281</v>
      </c>
    </row>
    <row r="56" spans="1:4">
      <c r="A56" s="278" t="s">
        <v>282</v>
      </c>
      <c r="B56" s="293" t="s">
        <v>289</v>
      </c>
      <c r="C56" s="293"/>
      <c r="D56" s="308" t="s">
        <v>260</v>
      </c>
    </row>
    <row r="57" spans="1:4">
      <c r="A57" s="278" t="s">
        <v>282</v>
      </c>
      <c r="B57" s="293" t="s">
        <v>291</v>
      </c>
      <c r="C57" s="293"/>
      <c r="D57" s="308" t="s">
        <v>255</v>
      </c>
    </row>
    <row r="58" spans="1:4">
      <c r="A58" s="278" t="s">
        <v>18</v>
      </c>
      <c r="B58" s="293" t="s">
        <v>293</v>
      </c>
      <c r="C58" s="293"/>
      <c r="D58" s="308" t="s">
        <v>267</v>
      </c>
    </row>
    <row r="59" spans="1:4">
      <c r="A59" s="278" t="s">
        <v>18</v>
      </c>
      <c r="B59" s="293" t="s">
        <v>294</v>
      </c>
      <c r="C59" s="293"/>
      <c r="D59" s="308" t="s">
        <v>248</v>
      </c>
    </row>
    <row r="60" spans="1:4">
      <c r="A60" s="278" t="s">
        <v>18</v>
      </c>
      <c r="B60" s="293" t="s">
        <v>295</v>
      </c>
      <c r="C60" s="293"/>
      <c r="D60" s="308" t="s">
        <v>248</v>
      </c>
    </row>
    <row r="61" spans="1:4">
      <c r="A61" s="278" t="s">
        <v>297</v>
      </c>
      <c r="B61" s="293" t="s">
        <v>298</v>
      </c>
      <c r="C61" s="293"/>
      <c r="D61" s="308" t="s">
        <v>322</v>
      </c>
    </row>
    <row r="62" spans="1:4">
      <c r="A62" s="278" t="s">
        <v>297</v>
      </c>
      <c r="B62" s="293" t="s">
        <v>300</v>
      </c>
      <c r="C62" s="293"/>
      <c r="D62" s="308" t="s">
        <v>256</v>
      </c>
    </row>
    <row r="63" spans="1:4">
      <c r="A63" s="278" t="s">
        <v>297</v>
      </c>
      <c r="B63" s="293" t="s">
        <v>302</v>
      </c>
      <c r="C63" s="293"/>
      <c r="D63" s="308" t="s">
        <v>248</v>
      </c>
    </row>
    <row r="64" spans="1:4">
      <c r="A64" s="278" t="s">
        <v>297</v>
      </c>
      <c r="B64" s="293" t="s">
        <v>303</v>
      </c>
      <c r="C64" s="293"/>
      <c r="D64" s="308" t="s">
        <v>248</v>
      </c>
    </row>
    <row r="65" spans="1:4">
      <c r="A65" s="278" t="s">
        <v>297</v>
      </c>
      <c r="B65" s="293" t="s">
        <v>305</v>
      </c>
      <c r="C65" s="293"/>
      <c r="D65" s="308" t="s">
        <v>256</v>
      </c>
    </row>
    <row r="66" spans="1:4">
      <c r="A66" s="278" t="s">
        <v>297</v>
      </c>
      <c r="B66" s="293" t="s">
        <v>306</v>
      </c>
      <c r="C66" s="293"/>
      <c r="D66" s="308" t="s">
        <v>251</v>
      </c>
    </row>
    <row r="67" spans="1:4">
      <c r="A67" s="278" t="s">
        <v>297</v>
      </c>
      <c r="B67" s="293" t="s">
        <v>307</v>
      </c>
      <c r="C67" s="293"/>
      <c r="D67" s="308" t="s">
        <v>251</v>
      </c>
    </row>
    <row r="68" spans="1:4">
      <c r="A68" s="278" t="s">
        <v>297</v>
      </c>
      <c r="B68" s="293" t="s">
        <v>265</v>
      </c>
      <c r="C68" s="293"/>
      <c r="D68" s="308" t="s">
        <v>251</v>
      </c>
    </row>
    <row r="69" spans="1:4">
      <c r="A69" s="278" t="s">
        <v>297</v>
      </c>
      <c r="B69" s="293" t="s">
        <v>310</v>
      </c>
      <c r="C69" s="293"/>
      <c r="D69" s="308" t="s">
        <v>322</v>
      </c>
    </row>
    <row r="70" spans="1:4">
      <c r="A70" s="278" t="s">
        <v>297</v>
      </c>
      <c r="B70" s="293" t="s">
        <v>313</v>
      </c>
      <c r="C70" s="293"/>
      <c r="D70" s="308" t="s">
        <v>251</v>
      </c>
    </row>
    <row r="71" spans="1:4">
      <c r="A71" s="278" t="s">
        <v>297</v>
      </c>
      <c r="B71" s="293" t="s">
        <v>314</v>
      </c>
      <c r="C71" s="293"/>
      <c r="D71" s="308" t="s">
        <v>322</v>
      </c>
    </row>
    <row r="72" spans="1:4">
      <c r="A72" s="278" t="s">
        <v>297</v>
      </c>
      <c r="B72" s="293" t="s">
        <v>315</v>
      </c>
      <c r="C72" s="293"/>
      <c r="D72" s="308" t="s">
        <v>118</v>
      </c>
    </row>
    <row r="73" spans="1:4">
      <c r="A73" s="278" t="s">
        <v>297</v>
      </c>
      <c r="B73" s="293" t="s">
        <v>316</v>
      </c>
      <c r="C73" s="293"/>
      <c r="D73" s="308" t="s">
        <v>251</v>
      </c>
    </row>
    <row r="74" spans="1:4">
      <c r="A74" s="278" t="s">
        <v>297</v>
      </c>
      <c r="B74" s="293" t="s">
        <v>318</v>
      </c>
      <c r="C74" s="293"/>
      <c r="D74" s="308" t="s">
        <v>255</v>
      </c>
    </row>
    <row r="75" spans="1:4">
      <c r="A75" s="278" t="s">
        <v>297</v>
      </c>
      <c r="B75" s="293" t="s">
        <v>319</v>
      </c>
      <c r="C75" s="293"/>
      <c r="D75" s="308" t="s">
        <v>279</v>
      </c>
    </row>
    <row r="76" spans="1:4">
      <c r="A76" s="278" t="s">
        <v>297</v>
      </c>
      <c r="B76" s="293" t="s">
        <v>320</v>
      </c>
      <c r="C76" s="293"/>
      <c r="D76" s="308" t="s">
        <v>256</v>
      </c>
    </row>
    <row r="77" spans="1:4">
      <c r="A77" s="278" t="s">
        <v>297</v>
      </c>
      <c r="B77" s="293" t="s">
        <v>321</v>
      </c>
      <c r="C77" s="293"/>
      <c r="D77" s="308" t="s">
        <v>292</v>
      </c>
    </row>
    <row r="78" spans="1:4">
      <c r="A78" s="278" t="s">
        <v>297</v>
      </c>
      <c r="B78" s="293" t="s">
        <v>264</v>
      </c>
      <c r="C78" s="293"/>
      <c r="D78" s="308" t="s">
        <v>267</v>
      </c>
    </row>
    <row r="79" spans="1:4">
      <c r="A79" s="278" t="s">
        <v>324</v>
      </c>
      <c r="B79" s="293" t="s">
        <v>32</v>
      </c>
      <c r="C79" s="293"/>
      <c r="D79" s="308" t="s">
        <v>260</v>
      </c>
    </row>
    <row r="80" spans="1:4">
      <c r="A80" s="278" t="s">
        <v>324</v>
      </c>
      <c r="B80" s="293" t="s">
        <v>168</v>
      </c>
      <c r="C80" s="293"/>
      <c r="D80" s="308" t="s">
        <v>275</v>
      </c>
    </row>
    <row r="81" spans="1:4">
      <c r="A81" s="278" t="s">
        <v>324</v>
      </c>
      <c r="B81" s="293" t="s">
        <v>325</v>
      </c>
      <c r="C81" s="293"/>
      <c r="D81" s="308" t="s">
        <v>251</v>
      </c>
    </row>
    <row r="82" spans="1:4">
      <c r="A82" s="278" t="s">
        <v>196</v>
      </c>
      <c r="B82" s="293" t="s">
        <v>326</v>
      </c>
      <c r="C82" s="293"/>
      <c r="D82" s="308" t="s">
        <v>275</v>
      </c>
    </row>
    <row r="83" spans="1:4">
      <c r="A83" s="278" t="s">
        <v>196</v>
      </c>
      <c r="B83" s="293" t="s">
        <v>94</v>
      </c>
      <c r="C83" s="293"/>
      <c r="D83" s="308" t="s">
        <v>292</v>
      </c>
    </row>
    <row r="84" spans="1:4">
      <c r="A84" s="278" t="s">
        <v>196</v>
      </c>
      <c r="B84" s="293" t="s">
        <v>327</v>
      </c>
      <c r="C84" s="293"/>
      <c r="D84" s="308" t="s">
        <v>251</v>
      </c>
    </row>
    <row r="85" spans="1:4">
      <c r="A85" s="278" t="s">
        <v>196</v>
      </c>
      <c r="B85" s="293" t="s">
        <v>328</v>
      </c>
      <c r="C85" s="293"/>
      <c r="D85" s="308" t="s">
        <v>251</v>
      </c>
    </row>
    <row r="86" spans="1:4">
      <c r="A86" s="278" t="s">
        <v>196</v>
      </c>
      <c r="B86" s="293" t="s">
        <v>224</v>
      </c>
      <c r="C86" s="293"/>
      <c r="D86" s="308" t="s">
        <v>256</v>
      </c>
    </row>
    <row r="87" spans="1:4">
      <c r="A87" s="278" t="s">
        <v>196</v>
      </c>
      <c r="B87" s="293" t="s">
        <v>207</v>
      </c>
      <c r="C87" s="293"/>
      <c r="D87" s="308" t="s">
        <v>256</v>
      </c>
    </row>
    <row r="88" spans="1:4">
      <c r="A88" s="278" t="s">
        <v>196</v>
      </c>
      <c r="B88" s="293" t="s">
        <v>329</v>
      </c>
      <c r="C88" s="293"/>
      <c r="D88" s="308" t="s">
        <v>256</v>
      </c>
    </row>
    <row r="89" spans="1:4">
      <c r="A89" s="278" t="s">
        <v>196</v>
      </c>
      <c r="B89" s="293" t="s">
        <v>330</v>
      </c>
      <c r="C89" s="293"/>
      <c r="D89" s="308" t="s">
        <v>281</v>
      </c>
    </row>
    <row r="90" spans="1:4">
      <c r="A90" s="278" t="s">
        <v>196</v>
      </c>
      <c r="B90" s="293" t="s">
        <v>54</v>
      </c>
      <c r="C90" s="293"/>
      <c r="D90" s="308" t="s">
        <v>340</v>
      </c>
    </row>
    <row r="91" spans="1:4">
      <c r="A91" s="278" t="s">
        <v>196</v>
      </c>
      <c r="B91" s="293" t="s">
        <v>332</v>
      </c>
      <c r="C91" s="293"/>
      <c r="D91" s="308" t="s">
        <v>340</v>
      </c>
    </row>
    <row r="92" spans="1:4">
      <c r="A92" s="278" t="s">
        <v>196</v>
      </c>
      <c r="B92" s="293" t="s">
        <v>335</v>
      </c>
      <c r="C92" s="293"/>
      <c r="D92" s="308" t="s">
        <v>292</v>
      </c>
    </row>
    <row r="93" spans="1:4">
      <c r="A93" s="278" t="s">
        <v>196</v>
      </c>
      <c r="B93" s="293" t="s">
        <v>239</v>
      </c>
      <c r="C93" s="293"/>
      <c r="D93" s="308" t="s">
        <v>251</v>
      </c>
    </row>
    <row r="94" spans="1:4">
      <c r="A94" s="278" t="s">
        <v>196</v>
      </c>
      <c r="B94" s="293" t="s">
        <v>301</v>
      </c>
      <c r="C94" s="293"/>
      <c r="D94" s="308" t="s">
        <v>275</v>
      </c>
    </row>
    <row r="95" spans="1:4">
      <c r="A95" s="278" t="s">
        <v>196</v>
      </c>
      <c r="B95" s="293" t="s">
        <v>336</v>
      </c>
      <c r="C95" s="293"/>
      <c r="D95" s="308" t="s">
        <v>275</v>
      </c>
    </row>
    <row r="96" spans="1:4">
      <c r="A96" s="278" t="s">
        <v>196</v>
      </c>
      <c r="B96" s="293" t="s">
        <v>204</v>
      </c>
      <c r="C96" s="293"/>
      <c r="D96" s="308" t="s">
        <v>248</v>
      </c>
    </row>
    <row r="97" spans="1:4">
      <c r="A97" s="278" t="s">
        <v>196</v>
      </c>
      <c r="B97" s="293" t="s">
        <v>45</v>
      </c>
      <c r="C97" s="293"/>
      <c r="D97" s="308" t="s">
        <v>279</v>
      </c>
    </row>
    <row r="98" spans="1:4">
      <c r="A98" s="278" t="s">
        <v>196</v>
      </c>
      <c r="B98" s="293" t="s">
        <v>337</v>
      </c>
      <c r="C98" s="293"/>
      <c r="D98" s="308" t="s">
        <v>292</v>
      </c>
    </row>
    <row r="99" spans="1:4">
      <c r="A99" s="278" t="s">
        <v>196</v>
      </c>
      <c r="B99" s="293" t="s">
        <v>338</v>
      </c>
      <c r="C99" s="293"/>
      <c r="D99" s="308" t="s">
        <v>279</v>
      </c>
    </row>
    <row r="100" spans="1:4">
      <c r="A100" s="278" t="s">
        <v>196</v>
      </c>
      <c r="B100" s="293" t="s">
        <v>339</v>
      </c>
      <c r="C100" s="293"/>
      <c r="D100" s="308" t="s">
        <v>279</v>
      </c>
    </row>
    <row r="101" spans="1:4">
      <c r="A101" s="278" t="s">
        <v>196</v>
      </c>
      <c r="B101" s="293" t="s">
        <v>113</v>
      </c>
      <c r="C101" s="293"/>
      <c r="D101" s="308" t="s">
        <v>118</v>
      </c>
    </row>
    <row r="102" spans="1:4">
      <c r="A102" s="278" t="s">
        <v>196</v>
      </c>
      <c r="B102" s="293" t="s">
        <v>288</v>
      </c>
      <c r="C102" s="293"/>
      <c r="D102" s="308" t="s">
        <v>248</v>
      </c>
    </row>
    <row r="103" spans="1:4">
      <c r="A103" s="278" t="s">
        <v>241</v>
      </c>
      <c r="B103" s="293" t="s">
        <v>341</v>
      </c>
      <c r="C103" s="293"/>
      <c r="D103" s="308" t="s">
        <v>340</v>
      </c>
    </row>
    <row r="104" spans="1:4">
      <c r="A104" s="278" t="s">
        <v>241</v>
      </c>
      <c r="B104" s="293" t="s">
        <v>342</v>
      </c>
      <c r="C104" s="293"/>
      <c r="D104" s="308" t="s">
        <v>248</v>
      </c>
    </row>
    <row r="105" spans="1:4">
      <c r="A105" s="278" t="s">
        <v>241</v>
      </c>
      <c r="B105" s="293" t="s">
        <v>343</v>
      </c>
      <c r="C105" s="293"/>
      <c r="D105" s="308" t="s">
        <v>340</v>
      </c>
    </row>
    <row r="106" spans="1:4">
      <c r="A106" s="278" t="s">
        <v>241</v>
      </c>
      <c r="B106" s="293" t="s">
        <v>344</v>
      </c>
      <c r="C106" s="293"/>
      <c r="D106" s="308" t="s">
        <v>340</v>
      </c>
    </row>
    <row r="107" spans="1:4">
      <c r="A107" s="278" t="s">
        <v>241</v>
      </c>
      <c r="B107" s="293" t="s">
        <v>334</v>
      </c>
      <c r="C107" s="293"/>
      <c r="D107" s="308" t="s">
        <v>248</v>
      </c>
    </row>
    <row r="108" spans="1:4">
      <c r="A108" s="278" t="s">
        <v>241</v>
      </c>
      <c r="B108" s="293" t="s">
        <v>51</v>
      </c>
      <c r="C108" s="293"/>
      <c r="D108" s="308" t="s">
        <v>275</v>
      </c>
    </row>
    <row r="109" spans="1:4">
      <c r="A109" s="278" t="s">
        <v>345</v>
      </c>
      <c r="B109" s="293" t="s">
        <v>346</v>
      </c>
      <c r="C109" s="293"/>
      <c r="D109" s="308" t="s">
        <v>267</v>
      </c>
    </row>
    <row r="110" spans="1:4">
      <c r="A110" s="278" t="s">
        <v>345</v>
      </c>
      <c r="B110" s="293" t="s">
        <v>296</v>
      </c>
      <c r="C110" s="293"/>
      <c r="D110" s="308" t="s">
        <v>255</v>
      </c>
    </row>
    <row r="111" spans="1:4">
      <c r="A111" s="278" t="s">
        <v>345</v>
      </c>
      <c r="B111" s="293" t="s">
        <v>160</v>
      </c>
      <c r="C111" s="293"/>
      <c r="D111" s="308" t="s">
        <v>279</v>
      </c>
    </row>
    <row r="112" spans="1:4">
      <c r="A112" s="278" t="s">
        <v>345</v>
      </c>
      <c r="B112" s="293" t="s">
        <v>189</v>
      </c>
      <c r="C112" s="293"/>
      <c r="D112" s="308" t="s">
        <v>267</v>
      </c>
    </row>
    <row r="113" spans="1:4">
      <c r="A113" s="278" t="s">
        <v>348</v>
      </c>
      <c r="B113" s="293" t="s">
        <v>312</v>
      </c>
      <c r="C113" s="293"/>
      <c r="D113" s="308" t="s">
        <v>281</v>
      </c>
    </row>
    <row r="114" spans="1:4">
      <c r="A114" s="278" t="s">
        <v>348</v>
      </c>
      <c r="B114" s="293" t="s">
        <v>351</v>
      </c>
      <c r="C114" s="293"/>
      <c r="D114" s="308" t="s">
        <v>248</v>
      </c>
    </row>
    <row r="115" spans="1:4">
      <c r="A115" s="278" t="s">
        <v>323</v>
      </c>
      <c r="B115" s="293" t="s">
        <v>246</v>
      </c>
      <c r="C115" s="293"/>
      <c r="D115" s="308" t="s">
        <v>255</v>
      </c>
    </row>
    <row r="116" spans="1:4">
      <c r="A116" s="278" t="s">
        <v>323</v>
      </c>
      <c r="B116" s="293" t="s">
        <v>352</v>
      </c>
      <c r="C116" s="293"/>
      <c r="D116" s="308" t="s">
        <v>267</v>
      </c>
    </row>
    <row r="117" spans="1:4">
      <c r="A117" s="278" t="s">
        <v>353</v>
      </c>
      <c r="B117" s="293" t="s">
        <v>355</v>
      </c>
      <c r="C117" s="293"/>
      <c r="D117" s="308" t="s">
        <v>279</v>
      </c>
    </row>
    <row r="118" spans="1:4">
      <c r="A118" s="278" t="s">
        <v>353</v>
      </c>
      <c r="B118" s="293" t="s">
        <v>356</v>
      </c>
      <c r="C118" s="293"/>
      <c r="D118" s="308" t="s">
        <v>322</v>
      </c>
    </row>
    <row r="119" spans="1:4">
      <c r="A119" s="278" t="s">
        <v>357</v>
      </c>
      <c r="B119" s="293" t="s">
        <v>358</v>
      </c>
      <c r="C119" s="293"/>
      <c r="D119" s="308" t="s">
        <v>292</v>
      </c>
    </row>
    <row r="120" spans="1:4">
      <c r="A120" s="278" t="s">
        <v>357</v>
      </c>
      <c r="B120" s="293" t="s">
        <v>361</v>
      </c>
      <c r="C120" s="293"/>
      <c r="D120" s="308" t="s">
        <v>279</v>
      </c>
    </row>
    <row r="121" spans="1:4">
      <c r="A121" s="278" t="s">
        <v>362</v>
      </c>
      <c r="B121" s="293" t="s">
        <v>363</v>
      </c>
      <c r="C121" s="293"/>
      <c r="D121" s="308" t="s">
        <v>281</v>
      </c>
    </row>
    <row r="122" spans="1:4">
      <c r="A122" s="278" t="s">
        <v>365</v>
      </c>
      <c r="B122" s="293" t="s">
        <v>129</v>
      </c>
      <c r="C122" s="293"/>
      <c r="D122" s="308" t="s">
        <v>292</v>
      </c>
    </row>
    <row r="123" spans="1:4">
      <c r="A123" s="278" t="s">
        <v>83</v>
      </c>
      <c r="B123" s="293" t="s">
        <v>366</v>
      </c>
      <c r="C123" s="293"/>
      <c r="D123" s="308" t="s">
        <v>275</v>
      </c>
    </row>
    <row r="124" spans="1:4">
      <c r="A124" s="278" t="s">
        <v>83</v>
      </c>
      <c r="B124" s="293" t="s">
        <v>364</v>
      </c>
      <c r="C124" s="293"/>
      <c r="D124" s="308" t="s">
        <v>340</v>
      </c>
    </row>
    <row r="125" spans="1:4">
      <c r="A125" s="278" t="s">
        <v>83</v>
      </c>
      <c r="B125" s="293" t="s">
        <v>368</v>
      </c>
      <c r="C125" s="293"/>
      <c r="D125" s="308" t="s">
        <v>251</v>
      </c>
    </row>
    <row r="126" spans="1:4">
      <c r="A126" s="278" t="s">
        <v>83</v>
      </c>
      <c r="B126" s="293" t="s">
        <v>369</v>
      </c>
      <c r="C126" s="293"/>
      <c r="D126" s="308" t="s">
        <v>251</v>
      </c>
    </row>
    <row r="127" spans="1:4">
      <c r="A127" s="278" t="s">
        <v>83</v>
      </c>
      <c r="B127" s="293" t="s">
        <v>154</v>
      </c>
      <c r="C127" s="293"/>
      <c r="D127" s="308" t="s">
        <v>248</v>
      </c>
    </row>
    <row r="128" spans="1:4">
      <c r="A128" s="278" t="s">
        <v>83</v>
      </c>
      <c r="B128" s="293" t="s">
        <v>370</v>
      </c>
      <c r="C128" s="293"/>
      <c r="D128" s="308" t="s">
        <v>251</v>
      </c>
    </row>
    <row r="129" spans="1:4">
      <c r="A129" s="278" t="s">
        <v>371</v>
      </c>
      <c r="B129" s="293" t="s">
        <v>212</v>
      </c>
      <c r="C129" s="293"/>
      <c r="D129" s="308" t="s">
        <v>256</v>
      </c>
    </row>
    <row r="130" spans="1:4">
      <c r="A130" s="278" t="s">
        <v>372</v>
      </c>
      <c r="B130" s="293" t="s">
        <v>374</v>
      </c>
      <c r="C130" s="293"/>
      <c r="D130" s="308" t="s">
        <v>255</v>
      </c>
    </row>
    <row r="131" spans="1:4">
      <c r="A131" s="278" t="s">
        <v>375</v>
      </c>
      <c r="B131" s="293" t="s">
        <v>376</v>
      </c>
      <c r="C131" s="293"/>
      <c r="D131" s="308" t="s">
        <v>267</v>
      </c>
    </row>
    <row r="132" spans="1:4">
      <c r="A132" s="278" t="s">
        <v>375</v>
      </c>
      <c r="B132" s="293" t="s">
        <v>3</v>
      </c>
      <c r="C132" s="293"/>
      <c r="D132" s="308" t="s">
        <v>292</v>
      </c>
    </row>
    <row r="133" spans="1:4">
      <c r="A133" s="278" t="s">
        <v>375</v>
      </c>
      <c r="B133" s="293" t="s">
        <v>378</v>
      </c>
      <c r="C133" s="293"/>
      <c r="D133" s="308" t="s">
        <v>251</v>
      </c>
    </row>
    <row r="134" spans="1:4">
      <c r="A134" s="278" t="s">
        <v>287</v>
      </c>
      <c r="B134" s="293" t="s">
        <v>380</v>
      </c>
      <c r="C134" s="293"/>
      <c r="D134" s="308" t="s">
        <v>267</v>
      </c>
    </row>
    <row r="135" spans="1:4">
      <c r="A135" s="278" t="s">
        <v>263</v>
      </c>
      <c r="B135" s="293" t="s">
        <v>367</v>
      </c>
      <c r="C135" s="293"/>
      <c r="D135" s="308" t="s">
        <v>256</v>
      </c>
    </row>
    <row r="136" spans="1:4">
      <c r="A136" s="278" t="s">
        <v>263</v>
      </c>
      <c r="B136" s="293" t="s">
        <v>381</v>
      </c>
      <c r="C136" s="293"/>
      <c r="D136" s="308" t="s">
        <v>118</v>
      </c>
    </row>
    <row r="137" spans="1:4">
      <c r="A137" s="278" t="s">
        <v>263</v>
      </c>
      <c r="B137" s="293" t="s">
        <v>382</v>
      </c>
      <c r="C137" s="293"/>
      <c r="D137" s="308" t="s">
        <v>267</v>
      </c>
    </row>
    <row r="138" spans="1:4">
      <c r="A138" s="278" t="s">
        <v>194</v>
      </c>
      <c r="B138" s="293" t="s">
        <v>383</v>
      </c>
      <c r="C138" s="293"/>
      <c r="D138" s="308" t="s">
        <v>260</v>
      </c>
    </row>
    <row r="139" spans="1:4">
      <c r="A139" s="278" t="s">
        <v>194</v>
      </c>
      <c r="B139" s="293" t="s">
        <v>384</v>
      </c>
      <c r="C139" s="293"/>
      <c r="D139" s="308" t="s">
        <v>255</v>
      </c>
    </row>
    <row r="140" spans="1:4">
      <c r="A140" s="278" t="s">
        <v>385</v>
      </c>
      <c r="B140" s="293" t="s">
        <v>379</v>
      </c>
      <c r="C140" s="293"/>
      <c r="D140" s="308" t="s">
        <v>251</v>
      </c>
    </row>
    <row r="141" spans="1:4">
      <c r="A141" s="278" t="s">
        <v>385</v>
      </c>
      <c r="B141" s="293" t="s">
        <v>386</v>
      </c>
      <c r="C141" s="293"/>
      <c r="D141" s="308" t="s">
        <v>251</v>
      </c>
    </row>
    <row r="142" spans="1:4">
      <c r="A142" s="278" t="s">
        <v>385</v>
      </c>
      <c r="B142" s="293" t="s">
        <v>278</v>
      </c>
      <c r="C142" s="293"/>
      <c r="D142" s="308" t="s">
        <v>340</v>
      </c>
    </row>
    <row r="143" spans="1:4">
      <c r="A143" s="278" t="s">
        <v>385</v>
      </c>
      <c r="B143" s="293" t="s">
        <v>188</v>
      </c>
      <c r="C143" s="293"/>
      <c r="D143" s="308" t="s">
        <v>275</v>
      </c>
    </row>
    <row r="144" spans="1:4">
      <c r="A144" s="278" t="s">
        <v>385</v>
      </c>
      <c r="B144" s="293" t="s">
        <v>257</v>
      </c>
      <c r="C144" s="293"/>
      <c r="D144" s="308" t="s">
        <v>260</v>
      </c>
    </row>
    <row r="145" spans="1:4">
      <c r="A145" s="278" t="s">
        <v>387</v>
      </c>
      <c r="B145" s="293" t="s">
        <v>388</v>
      </c>
      <c r="C145" s="293"/>
      <c r="D145" s="308" t="s">
        <v>281</v>
      </c>
    </row>
    <row r="146" spans="1:4">
      <c r="A146" s="278" t="s">
        <v>389</v>
      </c>
      <c r="B146" s="293" t="s">
        <v>390</v>
      </c>
      <c r="C146" s="293"/>
      <c r="D146" s="308" t="s">
        <v>267</v>
      </c>
    </row>
    <row r="147" spans="1:4">
      <c r="A147" s="278" t="s">
        <v>391</v>
      </c>
      <c r="B147" s="293" t="s">
        <v>100</v>
      </c>
      <c r="C147" s="293"/>
      <c r="D147" s="308" t="s">
        <v>277</v>
      </c>
    </row>
    <row r="148" spans="1:4">
      <c r="A148" s="278" t="s">
        <v>391</v>
      </c>
      <c r="B148" s="293" t="s">
        <v>392</v>
      </c>
      <c r="C148" s="293"/>
      <c r="D148" s="308" t="s">
        <v>251</v>
      </c>
    </row>
    <row r="149" spans="1:4">
      <c r="A149" s="278" t="s">
        <v>391</v>
      </c>
      <c r="B149" s="293" t="s">
        <v>393</v>
      </c>
      <c r="C149" s="293"/>
      <c r="D149" s="308" t="s">
        <v>251</v>
      </c>
    </row>
    <row r="150" spans="1:4">
      <c r="A150" s="278" t="s">
        <v>391</v>
      </c>
      <c r="B150" s="293" t="s">
        <v>27</v>
      </c>
      <c r="C150" s="293"/>
      <c r="D150" s="308" t="s">
        <v>248</v>
      </c>
    </row>
    <row r="151" spans="1:4">
      <c r="A151" s="278" t="s">
        <v>309</v>
      </c>
      <c r="B151" s="293" t="s">
        <v>272</v>
      </c>
      <c r="C151" s="293"/>
      <c r="D151" s="308" t="s">
        <v>267</v>
      </c>
    </row>
    <row r="152" spans="1:4">
      <c r="A152" s="278" t="s">
        <v>309</v>
      </c>
      <c r="B152" s="293" t="s">
        <v>117</v>
      </c>
      <c r="C152" s="293"/>
      <c r="D152" s="308" t="s">
        <v>248</v>
      </c>
    </row>
    <row r="153" spans="1:4">
      <c r="A153" s="278" t="s">
        <v>394</v>
      </c>
      <c r="B153" s="293" t="s">
        <v>131</v>
      </c>
      <c r="C153" s="293"/>
      <c r="D153" s="308" t="s">
        <v>256</v>
      </c>
    </row>
    <row r="154" spans="1:4">
      <c r="A154" s="279" t="s">
        <v>394</v>
      </c>
      <c r="B154" s="294" t="s">
        <v>395</v>
      </c>
      <c r="C154" s="294"/>
      <c r="D154" s="309" t="s">
        <v>248</v>
      </c>
    </row>
    <row r="155" spans="1:4">
      <c r="A155" s="280"/>
      <c r="B155" s="295"/>
      <c r="C155" s="295"/>
    </row>
    <row r="156" spans="1:4">
      <c r="A156" s="280"/>
      <c r="B156" s="295"/>
      <c r="C156" s="295"/>
    </row>
    <row r="157" spans="1:4">
      <c r="A157" s="280"/>
      <c r="B157" s="295"/>
      <c r="C157" s="295"/>
    </row>
    <row r="158" spans="1:4">
      <c r="A158" s="280"/>
      <c r="B158" s="295"/>
      <c r="C158" s="295"/>
    </row>
    <row r="159" spans="1:4">
      <c r="A159" s="280"/>
      <c r="B159" s="295"/>
      <c r="C159" s="295"/>
    </row>
    <row r="160" spans="1:4">
      <c r="A160" s="280"/>
      <c r="B160" s="295"/>
      <c r="C160" s="295"/>
    </row>
    <row r="161" spans="1:3">
      <c r="A161" s="280"/>
      <c r="B161" s="295"/>
      <c r="C161" s="295"/>
    </row>
    <row r="162" spans="1:3">
      <c r="A162" s="280"/>
      <c r="B162" s="295"/>
      <c r="C162" s="295"/>
    </row>
    <row r="163" spans="1:3">
      <c r="A163" s="280"/>
      <c r="B163" s="295"/>
      <c r="C163" s="295"/>
    </row>
    <row r="164" spans="1:3">
      <c r="A164" s="280"/>
      <c r="B164" s="295"/>
      <c r="C164" s="295"/>
    </row>
    <row r="165" spans="1:3">
      <c r="A165" s="280"/>
      <c r="B165" s="295"/>
      <c r="C165" s="295"/>
    </row>
    <row r="166" spans="1:3">
      <c r="A166" s="280"/>
      <c r="B166" s="295"/>
      <c r="C166" s="295"/>
    </row>
    <row r="167" spans="1:3">
      <c r="A167" s="280"/>
      <c r="B167" s="295"/>
      <c r="C167" s="295"/>
    </row>
    <row r="168" spans="1:3">
      <c r="A168" s="280"/>
      <c r="B168" s="295"/>
      <c r="C168" s="295"/>
    </row>
    <row r="169" spans="1:3">
      <c r="A169" s="280"/>
      <c r="B169" s="295"/>
      <c r="C169" s="295"/>
    </row>
    <row r="170" spans="1:3">
      <c r="A170" s="280"/>
      <c r="B170" s="295"/>
      <c r="C170" s="295"/>
    </row>
    <row r="171" spans="1:3">
      <c r="A171" s="280"/>
      <c r="B171" s="295"/>
      <c r="C171" s="295"/>
    </row>
    <row r="172" spans="1:3">
      <c r="A172" s="280"/>
      <c r="B172" s="295"/>
      <c r="C172" s="295"/>
    </row>
    <row r="173" spans="1:3">
      <c r="A173" s="280"/>
      <c r="B173" s="295"/>
      <c r="C173" s="295"/>
    </row>
    <row r="174" spans="1:3">
      <c r="A174" s="280"/>
      <c r="B174" s="295"/>
      <c r="C174" s="295"/>
    </row>
    <row r="175" spans="1:3">
      <c r="A175" s="280"/>
      <c r="B175" s="295"/>
      <c r="C175" s="295"/>
    </row>
    <row r="176" spans="1:3">
      <c r="A176" s="280"/>
      <c r="B176" s="295"/>
      <c r="C176" s="295"/>
    </row>
    <row r="177" spans="1:3">
      <c r="A177" s="280"/>
      <c r="B177" s="295"/>
      <c r="C177" s="295"/>
    </row>
    <row r="178" spans="1:3">
      <c r="A178" s="280"/>
      <c r="B178" s="295"/>
      <c r="C178" s="295"/>
    </row>
    <row r="179" spans="1:3">
      <c r="A179" s="280"/>
      <c r="B179" s="295"/>
      <c r="C179" s="295"/>
    </row>
    <row r="180" spans="1:3">
      <c r="A180" s="280"/>
      <c r="B180" s="295"/>
      <c r="C180" s="295"/>
    </row>
    <row r="181" spans="1:3">
      <c r="A181" s="280"/>
      <c r="B181" s="295"/>
      <c r="C181" s="295"/>
    </row>
    <row r="182" spans="1:3">
      <c r="A182" s="280"/>
      <c r="B182" s="295"/>
      <c r="C182" s="295"/>
    </row>
    <row r="183" spans="1:3">
      <c r="A183" s="280"/>
      <c r="B183" s="295"/>
      <c r="C183" s="295"/>
    </row>
    <row r="184" spans="1:3">
      <c r="A184" s="280"/>
      <c r="B184" s="295"/>
      <c r="C184" s="295"/>
    </row>
    <row r="185" spans="1:3">
      <c r="A185" s="280"/>
      <c r="B185" s="295"/>
      <c r="C185" s="295"/>
    </row>
  </sheetData>
  <sheetProtection algorithmName="SHA-512" hashValue="DpJ67487La6oIuXaqi66bPuzOPk0TFoyB9X+glS7kR43gCtifqP5oh+UUGcHXgt7DYOf/cd25MRYkSJtYOGzEw==" saltValue="4SSIPWkRKPZaYUidNtTWgg==" spinCount="100000" sheet="1" objects="1" scenarios="1" autoFilter="0"/>
  <autoFilter ref="A29:D154">
    <filterColumn colId="1" showButton="0"/>
  </autoFilter>
  <mergeCells count="161">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78:C178"/>
    <mergeCell ref="B179:C179"/>
    <mergeCell ref="B180:C180"/>
    <mergeCell ref="B181:C181"/>
    <mergeCell ref="B182:C182"/>
    <mergeCell ref="B183:C183"/>
    <mergeCell ref="B184:C184"/>
    <mergeCell ref="B185:C185"/>
    <mergeCell ref="B3:D4"/>
    <mergeCell ref="A22:A26"/>
    <mergeCell ref="D23:D26"/>
    <mergeCell ref="A6:A20"/>
  </mergeCells>
  <phoneticPr fontId="1"/>
  <pageMargins left="0.7" right="0.7" top="0.75" bottom="0.75" header="0.3" footer="0.3"/>
  <pageSetup paperSize="9" scale="45" fitToWidth="1" fitToHeight="1" orientation="portrait" usePrinterDefaults="1" r:id="rId1"/>
  <rowBreaks count="2" manualBreakCount="2">
    <brk id="27" max="16383" man="1"/>
    <brk id="15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8">
    <tabColor theme="9" tint="0.6"/>
  </sheetPr>
  <dimension ref="A1:G185"/>
  <sheetViews>
    <sheetView workbookViewId="0">
      <selection activeCell="C6" sqref="C6:D6"/>
    </sheetView>
  </sheetViews>
  <sheetFormatPr defaultRowHeight="13.5"/>
  <cols>
    <col min="1" max="1" width="3.875" customWidth="1"/>
    <col min="2" max="2" width="21.375" customWidth="1"/>
    <col min="3" max="3" width="52" customWidth="1"/>
    <col min="4" max="4" width="85.125" customWidth="1"/>
  </cols>
  <sheetData>
    <row r="1" spans="1:7" ht="18.75">
      <c r="A1" s="268"/>
      <c r="B1" s="281" t="s">
        <v>429</v>
      </c>
      <c r="C1" s="296"/>
      <c r="D1" s="296"/>
    </row>
    <row r="2" spans="1:7" ht="6" customHeight="1">
      <c r="A2" s="268"/>
      <c r="B2" s="281"/>
      <c r="C2" s="296"/>
      <c r="D2" s="296"/>
    </row>
    <row r="3" spans="1:7" ht="19.149999999999999" customHeight="1">
      <c r="A3" s="268"/>
      <c r="B3" s="282" t="s">
        <v>449</v>
      </c>
      <c r="C3" s="283"/>
      <c r="D3" s="283"/>
    </row>
    <row r="4" spans="1:7" ht="19.149999999999999" customHeight="1">
      <c r="A4" s="268"/>
      <c r="B4" s="283"/>
      <c r="C4" s="283"/>
      <c r="D4" s="283"/>
    </row>
    <row r="5" spans="1:7" ht="6" customHeight="1">
      <c r="A5" s="268"/>
      <c r="B5" s="268"/>
      <c r="C5" s="296"/>
      <c r="D5" s="296"/>
    </row>
    <row r="6" spans="1:7">
      <c r="A6" s="269" t="s">
        <v>430</v>
      </c>
      <c r="B6" s="284" t="s">
        <v>208</v>
      </c>
      <c r="C6" s="297" t="s">
        <v>215</v>
      </c>
      <c r="D6" s="297" t="s">
        <v>407</v>
      </c>
      <c r="E6" s="275"/>
      <c r="F6" s="275"/>
      <c r="G6" s="275"/>
    </row>
    <row r="7" spans="1:7" ht="189">
      <c r="A7" s="270"/>
      <c r="B7" s="285" t="s">
        <v>209</v>
      </c>
      <c r="C7" s="298" t="s">
        <v>439</v>
      </c>
      <c r="D7" s="298" t="s">
        <v>87</v>
      </c>
      <c r="E7" s="275"/>
      <c r="F7" s="275"/>
      <c r="G7" s="275"/>
    </row>
    <row r="8" spans="1:7" ht="57.6" customHeight="1">
      <c r="A8" s="270"/>
      <c r="B8" s="286" t="s">
        <v>5</v>
      </c>
      <c r="C8" s="299" t="s">
        <v>331</v>
      </c>
      <c r="D8" s="299" t="s">
        <v>17</v>
      </c>
      <c r="E8" s="275"/>
      <c r="F8" s="275"/>
      <c r="G8" s="275"/>
    </row>
    <row r="9" spans="1:7" ht="91.5" customHeight="1">
      <c r="A9" s="270"/>
      <c r="B9" s="286" t="s">
        <v>211</v>
      </c>
      <c r="C9" s="299" t="s">
        <v>411</v>
      </c>
      <c r="D9" s="299" t="s">
        <v>235</v>
      </c>
      <c r="E9" s="275"/>
      <c r="F9" s="275"/>
      <c r="G9" s="275"/>
    </row>
    <row r="10" spans="1:7" ht="72">
      <c r="A10" s="270"/>
      <c r="B10" s="286" t="s">
        <v>214</v>
      </c>
      <c r="C10" s="299" t="s">
        <v>432</v>
      </c>
      <c r="D10" s="299" t="s">
        <v>434</v>
      </c>
      <c r="E10" s="275"/>
      <c r="F10" s="275"/>
      <c r="G10" s="275"/>
    </row>
    <row r="11" spans="1:7" ht="81">
      <c r="A11" s="270"/>
      <c r="B11" s="286" t="s">
        <v>183</v>
      </c>
      <c r="C11" s="299" t="s">
        <v>440</v>
      </c>
      <c r="D11" s="299" t="s">
        <v>435</v>
      </c>
      <c r="E11" s="275"/>
      <c r="F11" s="275"/>
      <c r="G11" s="275"/>
    </row>
    <row r="12" spans="1:7" ht="70.5">
      <c r="A12" s="270"/>
      <c r="B12" s="286" t="s">
        <v>228</v>
      </c>
      <c r="C12" s="299" t="s">
        <v>107</v>
      </c>
      <c r="D12" s="299" t="s">
        <v>88</v>
      </c>
      <c r="E12" s="275"/>
      <c r="F12" s="275"/>
      <c r="G12" s="275"/>
    </row>
    <row r="13" spans="1:7" ht="108">
      <c r="A13" s="270"/>
      <c r="B13" s="286" t="s">
        <v>103</v>
      </c>
      <c r="C13" s="299" t="s">
        <v>22</v>
      </c>
      <c r="D13" s="299" t="s">
        <v>415</v>
      </c>
      <c r="E13" s="275"/>
      <c r="F13" s="275"/>
      <c r="G13" s="275"/>
    </row>
    <row r="14" spans="1:7" ht="70.5">
      <c r="A14" s="270"/>
      <c r="B14" s="286" t="s">
        <v>216</v>
      </c>
      <c r="C14" s="299" t="s">
        <v>441</v>
      </c>
      <c r="D14" s="299" t="s">
        <v>311</v>
      </c>
      <c r="E14" s="275"/>
      <c r="F14" s="275"/>
      <c r="G14" s="275"/>
    </row>
    <row r="15" spans="1:7" ht="82.5">
      <c r="A15" s="270"/>
      <c r="B15" s="286" t="s">
        <v>217</v>
      </c>
      <c r="C15" s="299" t="s">
        <v>438</v>
      </c>
      <c r="D15" s="299" t="s">
        <v>437</v>
      </c>
      <c r="E15" s="275"/>
      <c r="F15" s="275"/>
      <c r="G15" s="275"/>
    </row>
    <row r="16" spans="1:7" ht="96">
      <c r="A16" s="270"/>
      <c r="B16" s="286" t="s">
        <v>42</v>
      </c>
      <c r="C16" s="299" t="s">
        <v>436</v>
      </c>
      <c r="D16" s="299" t="s">
        <v>442</v>
      </c>
      <c r="E16" s="275"/>
      <c r="F16" s="275"/>
      <c r="G16" s="275"/>
    </row>
    <row r="17" spans="1:7" ht="70.5">
      <c r="A17" s="270"/>
      <c r="B17" s="286" t="s">
        <v>163</v>
      </c>
      <c r="C17" s="299" t="s">
        <v>444</v>
      </c>
      <c r="D17" s="299" t="s">
        <v>178</v>
      </c>
      <c r="E17" s="275"/>
      <c r="F17" s="275"/>
      <c r="G17" s="275"/>
    </row>
    <row r="18" spans="1:7" ht="75" customHeight="1">
      <c r="A18" s="270"/>
      <c r="B18" s="286" t="s">
        <v>218</v>
      </c>
      <c r="C18" s="299" t="s">
        <v>403</v>
      </c>
      <c r="D18" s="299" t="s">
        <v>422</v>
      </c>
      <c r="E18" s="275"/>
      <c r="F18" s="275"/>
      <c r="G18" s="275"/>
    </row>
    <row r="19" spans="1:7" ht="48">
      <c r="A19" s="270"/>
      <c r="B19" s="287" t="s">
        <v>97</v>
      </c>
      <c r="C19" s="300" t="s">
        <v>280</v>
      </c>
      <c r="D19" s="300" t="s">
        <v>72</v>
      </c>
      <c r="E19" s="275"/>
      <c r="F19" s="275"/>
      <c r="G19" s="275"/>
    </row>
    <row r="20" spans="1:7" ht="46.5">
      <c r="A20" s="271"/>
      <c r="B20" s="288" t="s">
        <v>219</v>
      </c>
      <c r="C20" s="301" t="s">
        <v>269</v>
      </c>
      <c r="D20" s="288" t="s">
        <v>276</v>
      </c>
      <c r="E20" s="275"/>
      <c r="F20" s="275"/>
      <c r="G20" s="275"/>
    </row>
    <row r="21" spans="1:7" ht="17.25">
      <c r="A21" s="268"/>
      <c r="B21" s="289"/>
      <c r="C21" s="302"/>
      <c r="D21" s="302"/>
      <c r="E21" s="275"/>
      <c r="F21" s="275"/>
      <c r="G21" s="275"/>
    </row>
    <row r="22" spans="1:7" ht="14.25" customHeight="1">
      <c r="A22" s="272" t="s">
        <v>433</v>
      </c>
      <c r="B22" s="310" t="s">
        <v>208</v>
      </c>
      <c r="C22" s="311" t="s">
        <v>215</v>
      </c>
      <c r="D22" s="311" t="s">
        <v>407</v>
      </c>
      <c r="E22" s="275"/>
      <c r="F22" s="275"/>
      <c r="G22" s="275"/>
    </row>
    <row r="23" spans="1:7" ht="38.450000000000003" customHeight="1">
      <c r="A23" s="273"/>
      <c r="B23" s="290" t="s">
        <v>220</v>
      </c>
      <c r="C23" s="290" t="s">
        <v>229</v>
      </c>
      <c r="D23" s="303" t="s">
        <v>448</v>
      </c>
      <c r="E23" s="275"/>
      <c r="F23" s="275"/>
      <c r="G23" s="275"/>
    </row>
    <row r="24" spans="1:7" ht="36" customHeight="1">
      <c r="A24" s="273"/>
      <c r="B24" s="286" t="s">
        <v>221</v>
      </c>
      <c r="C24" s="286" t="s">
        <v>445</v>
      </c>
      <c r="D24" s="304"/>
      <c r="E24" s="275"/>
      <c r="F24" s="275"/>
      <c r="G24" s="275"/>
    </row>
    <row r="25" spans="1:7" ht="30" customHeight="1">
      <c r="A25" s="273"/>
      <c r="B25" s="286" t="s">
        <v>111</v>
      </c>
      <c r="C25" s="286" t="s">
        <v>446</v>
      </c>
      <c r="D25" s="304"/>
      <c r="E25" s="275"/>
      <c r="F25" s="275"/>
      <c r="G25" s="275"/>
    </row>
    <row r="26" spans="1:7" ht="33.75" customHeight="1">
      <c r="A26" s="274"/>
      <c r="B26" s="288" t="s">
        <v>222</v>
      </c>
      <c r="C26" s="288" t="s">
        <v>447</v>
      </c>
      <c r="D26" s="305"/>
      <c r="E26" s="275"/>
      <c r="F26" s="275"/>
      <c r="G26" s="275"/>
    </row>
    <row r="27" spans="1:7">
      <c r="A27" s="275"/>
      <c r="B27" s="275"/>
      <c r="C27" s="275"/>
      <c r="D27" s="275"/>
      <c r="E27" s="275"/>
      <c r="F27" s="275"/>
      <c r="G27" s="275"/>
    </row>
    <row r="28" spans="1:7" ht="18.75">
      <c r="A28" s="275"/>
      <c r="B28" s="281" t="s">
        <v>237</v>
      </c>
      <c r="C28" s="275"/>
      <c r="D28" s="275"/>
      <c r="E28" s="275"/>
      <c r="F28" s="275"/>
      <c r="G28" s="275"/>
    </row>
    <row r="29" spans="1:7">
      <c r="A29" s="276"/>
      <c r="B29" s="291" t="s">
        <v>244</v>
      </c>
      <c r="C29" s="291"/>
      <c r="D29" s="306" t="s">
        <v>208</v>
      </c>
      <c r="E29" s="275"/>
      <c r="F29" s="275"/>
      <c r="G29" s="275"/>
    </row>
    <row r="30" spans="1:7">
      <c r="A30" s="277" t="s">
        <v>242</v>
      </c>
      <c r="B30" s="292" t="s">
        <v>245</v>
      </c>
      <c r="C30" s="292"/>
      <c r="D30" s="307" t="s">
        <v>210</v>
      </c>
      <c r="E30" s="275"/>
      <c r="F30" s="275"/>
      <c r="G30" s="275"/>
    </row>
    <row r="31" spans="1:7">
      <c r="A31" s="278" t="s">
        <v>242</v>
      </c>
      <c r="B31" s="293" t="s">
        <v>247</v>
      </c>
      <c r="C31" s="293"/>
      <c r="D31" s="308" t="s">
        <v>248</v>
      </c>
      <c r="E31" s="275"/>
      <c r="F31" s="275"/>
      <c r="G31" s="275"/>
    </row>
    <row r="32" spans="1:7">
      <c r="A32" s="278" t="s">
        <v>249</v>
      </c>
      <c r="B32" s="293" t="s">
        <v>201</v>
      </c>
      <c r="C32" s="293"/>
      <c r="D32" s="308" t="s">
        <v>251</v>
      </c>
      <c r="E32" s="275"/>
      <c r="F32" s="275"/>
      <c r="G32" s="275"/>
    </row>
    <row r="33" spans="1:7">
      <c r="A33" s="278" t="s">
        <v>249</v>
      </c>
      <c r="B33" s="293" t="s">
        <v>250</v>
      </c>
      <c r="C33" s="293"/>
      <c r="D33" s="308" t="s">
        <v>251</v>
      </c>
      <c r="E33" s="275"/>
      <c r="F33" s="275"/>
      <c r="G33" s="275"/>
    </row>
    <row r="34" spans="1:7">
      <c r="A34" s="278" t="s">
        <v>249</v>
      </c>
      <c r="B34" s="293" t="s">
        <v>92</v>
      </c>
      <c r="C34" s="293"/>
      <c r="D34" s="308" t="s">
        <v>248</v>
      </c>
      <c r="E34" s="275"/>
      <c r="F34" s="275"/>
      <c r="G34" s="275"/>
    </row>
    <row r="35" spans="1:7">
      <c r="A35" s="278" t="s">
        <v>249</v>
      </c>
      <c r="B35" s="293" t="s">
        <v>252</v>
      </c>
      <c r="C35" s="293"/>
      <c r="D35" s="308" t="s">
        <v>118</v>
      </c>
      <c r="E35" s="275"/>
      <c r="F35" s="275"/>
      <c r="G35" s="275"/>
    </row>
    <row r="36" spans="1:7">
      <c r="A36" s="278" t="s">
        <v>249</v>
      </c>
      <c r="B36" s="293" t="s">
        <v>254</v>
      </c>
      <c r="C36" s="293"/>
      <c r="D36" s="308" t="s">
        <v>256</v>
      </c>
      <c r="E36" s="275"/>
      <c r="F36" s="275"/>
      <c r="G36" s="275"/>
    </row>
    <row r="37" spans="1:7">
      <c r="A37" s="278" t="s">
        <v>249</v>
      </c>
      <c r="B37" s="293" t="s">
        <v>190</v>
      </c>
      <c r="C37" s="293"/>
      <c r="D37" s="308" t="s">
        <v>248</v>
      </c>
    </row>
    <row r="38" spans="1:7">
      <c r="A38" s="278" t="s">
        <v>258</v>
      </c>
      <c r="B38" s="293" t="s">
        <v>230</v>
      </c>
      <c r="C38" s="293"/>
      <c r="D38" s="308" t="s">
        <v>260</v>
      </c>
    </row>
    <row r="39" spans="1:7">
      <c r="A39" s="278" t="s">
        <v>262</v>
      </c>
      <c r="B39" s="293" t="s">
        <v>61</v>
      </c>
      <c r="C39" s="293"/>
      <c r="D39" s="308" t="s">
        <v>255</v>
      </c>
    </row>
    <row r="40" spans="1:7">
      <c r="A40" s="278" t="s">
        <v>262</v>
      </c>
      <c r="B40" s="293" t="s">
        <v>266</v>
      </c>
      <c r="C40" s="293"/>
      <c r="D40" s="308" t="s">
        <v>267</v>
      </c>
    </row>
    <row r="41" spans="1:7">
      <c r="A41" s="278" t="s">
        <v>268</v>
      </c>
      <c r="B41" s="293" t="s">
        <v>146</v>
      </c>
      <c r="C41" s="293"/>
      <c r="D41" s="308" t="s">
        <v>275</v>
      </c>
    </row>
    <row r="42" spans="1:7">
      <c r="A42" s="278" t="s">
        <v>268</v>
      </c>
      <c r="B42" s="293" t="s">
        <v>1</v>
      </c>
      <c r="C42" s="293"/>
      <c r="D42" s="308" t="s">
        <v>277</v>
      </c>
    </row>
    <row r="43" spans="1:7">
      <c r="A43" s="278" t="s">
        <v>268</v>
      </c>
      <c r="B43" s="293" t="s">
        <v>243</v>
      </c>
      <c r="C43" s="293"/>
      <c r="D43" s="308" t="s">
        <v>255</v>
      </c>
    </row>
    <row r="44" spans="1:7">
      <c r="A44" s="278" t="s">
        <v>268</v>
      </c>
      <c r="B44" s="293" t="s">
        <v>270</v>
      </c>
      <c r="C44" s="293"/>
      <c r="D44" s="308" t="s">
        <v>279</v>
      </c>
    </row>
    <row r="45" spans="1:7">
      <c r="A45" s="278" t="s">
        <v>268</v>
      </c>
      <c r="B45" s="293" t="s">
        <v>134</v>
      </c>
      <c r="C45" s="293"/>
      <c r="D45" s="308" t="s">
        <v>281</v>
      </c>
    </row>
    <row r="46" spans="1:7">
      <c r="A46" s="278" t="s">
        <v>268</v>
      </c>
      <c r="B46" s="293" t="s">
        <v>350</v>
      </c>
      <c r="C46" s="293"/>
      <c r="D46" s="308" t="s">
        <v>267</v>
      </c>
    </row>
    <row r="47" spans="1:7">
      <c r="A47" s="278" t="s">
        <v>268</v>
      </c>
      <c r="B47" s="293" t="s">
        <v>253</v>
      </c>
      <c r="C47" s="293"/>
      <c r="D47" s="308" t="s">
        <v>118</v>
      </c>
    </row>
    <row r="48" spans="1:7">
      <c r="A48" s="278" t="s">
        <v>268</v>
      </c>
      <c r="B48" s="293" t="s">
        <v>273</v>
      </c>
      <c r="C48" s="293"/>
      <c r="D48" s="308" t="s">
        <v>118</v>
      </c>
    </row>
    <row r="49" spans="1:4">
      <c r="A49" s="278" t="s">
        <v>268</v>
      </c>
      <c r="B49" s="293" t="s">
        <v>274</v>
      </c>
      <c r="C49" s="293"/>
      <c r="D49" s="308" t="s">
        <v>267</v>
      </c>
    </row>
    <row r="50" spans="1:4">
      <c r="A50" s="278" t="s">
        <v>268</v>
      </c>
      <c r="B50" s="293" t="s">
        <v>259</v>
      </c>
      <c r="C50" s="293"/>
      <c r="D50" s="308" t="s">
        <v>267</v>
      </c>
    </row>
    <row r="51" spans="1:4">
      <c r="A51" s="278" t="s">
        <v>268</v>
      </c>
      <c r="B51" s="293" t="s">
        <v>30</v>
      </c>
      <c r="C51" s="293"/>
      <c r="D51" s="308" t="s">
        <v>255</v>
      </c>
    </row>
    <row r="52" spans="1:4">
      <c r="A52" s="278" t="s">
        <v>282</v>
      </c>
      <c r="B52" s="293" t="s">
        <v>283</v>
      </c>
      <c r="C52" s="293"/>
      <c r="D52" s="308" t="s">
        <v>255</v>
      </c>
    </row>
    <row r="53" spans="1:4">
      <c r="A53" s="278" t="s">
        <v>282</v>
      </c>
      <c r="B53" s="293" t="s">
        <v>11</v>
      </c>
      <c r="C53" s="293"/>
      <c r="D53" s="308" t="s">
        <v>260</v>
      </c>
    </row>
    <row r="54" spans="1:4">
      <c r="A54" s="278" t="s">
        <v>282</v>
      </c>
      <c r="B54" s="293" t="s">
        <v>285</v>
      </c>
      <c r="C54" s="293"/>
      <c r="D54" s="308" t="s">
        <v>292</v>
      </c>
    </row>
    <row r="55" spans="1:4">
      <c r="A55" s="278" t="s">
        <v>282</v>
      </c>
      <c r="B55" s="293" t="s">
        <v>286</v>
      </c>
      <c r="C55" s="293"/>
      <c r="D55" s="308" t="s">
        <v>281</v>
      </c>
    </row>
    <row r="56" spans="1:4">
      <c r="A56" s="278" t="s">
        <v>282</v>
      </c>
      <c r="B56" s="293" t="s">
        <v>289</v>
      </c>
      <c r="C56" s="293"/>
      <c r="D56" s="308" t="s">
        <v>260</v>
      </c>
    </row>
    <row r="57" spans="1:4">
      <c r="A57" s="278" t="s">
        <v>282</v>
      </c>
      <c r="B57" s="293" t="s">
        <v>291</v>
      </c>
      <c r="C57" s="293"/>
      <c r="D57" s="308" t="s">
        <v>267</v>
      </c>
    </row>
    <row r="58" spans="1:4">
      <c r="A58" s="278" t="s">
        <v>18</v>
      </c>
      <c r="B58" s="293" t="s">
        <v>293</v>
      </c>
      <c r="C58" s="293"/>
      <c r="D58" s="308" t="s">
        <v>267</v>
      </c>
    </row>
    <row r="59" spans="1:4">
      <c r="A59" s="278" t="s">
        <v>18</v>
      </c>
      <c r="B59" s="293" t="s">
        <v>294</v>
      </c>
      <c r="C59" s="293"/>
      <c r="D59" s="308" t="s">
        <v>248</v>
      </c>
    </row>
    <row r="60" spans="1:4">
      <c r="A60" s="278" t="s">
        <v>18</v>
      </c>
      <c r="B60" s="293" t="s">
        <v>295</v>
      </c>
      <c r="C60" s="293"/>
      <c r="D60" s="308" t="s">
        <v>248</v>
      </c>
    </row>
    <row r="61" spans="1:4">
      <c r="A61" s="278" t="s">
        <v>297</v>
      </c>
      <c r="B61" s="293" t="s">
        <v>298</v>
      </c>
      <c r="C61" s="293"/>
      <c r="D61" s="308" t="s">
        <v>322</v>
      </c>
    </row>
    <row r="62" spans="1:4">
      <c r="A62" s="278" t="s">
        <v>297</v>
      </c>
      <c r="B62" s="293" t="s">
        <v>300</v>
      </c>
      <c r="C62" s="293"/>
      <c r="D62" s="308" t="s">
        <v>256</v>
      </c>
    </row>
    <row r="63" spans="1:4">
      <c r="A63" s="278" t="s">
        <v>297</v>
      </c>
      <c r="B63" s="293" t="s">
        <v>302</v>
      </c>
      <c r="C63" s="293"/>
      <c r="D63" s="308" t="s">
        <v>248</v>
      </c>
    </row>
    <row r="64" spans="1:4">
      <c r="A64" s="278" t="s">
        <v>297</v>
      </c>
      <c r="B64" s="293" t="s">
        <v>303</v>
      </c>
      <c r="C64" s="293"/>
      <c r="D64" s="308" t="s">
        <v>248</v>
      </c>
    </row>
    <row r="65" spans="1:4">
      <c r="A65" s="278" t="s">
        <v>297</v>
      </c>
      <c r="B65" s="293" t="s">
        <v>305</v>
      </c>
      <c r="C65" s="293"/>
      <c r="D65" s="308" t="s">
        <v>256</v>
      </c>
    </row>
    <row r="66" spans="1:4">
      <c r="A66" s="278" t="s">
        <v>297</v>
      </c>
      <c r="B66" s="293" t="s">
        <v>306</v>
      </c>
      <c r="C66" s="293"/>
      <c r="D66" s="308" t="s">
        <v>251</v>
      </c>
    </row>
    <row r="67" spans="1:4">
      <c r="A67" s="278" t="s">
        <v>297</v>
      </c>
      <c r="B67" s="293" t="s">
        <v>307</v>
      </c>
      <c r="C67" s="293"/>
      <c r="D67" s="308" t="s">
        <v>251</v>
      </c>
    </row>
    <row r="68" spans="1:4">
      <c r="A68" s="278" t="s">
        <v>297</v>
      </c>
      <c r="B68" s="293" t="s">
        <v>265</v>
      </c>
      <c r="C68" s="293"/>
      <c r="D68" s="308" t="s">
        <v>251</v>
      </c>
    </row>
    <row r="69" spans="1:4">
      <c r="A69" s="278" t="s">
        <v>297</v>
      </c>
      <c r="B69" s="293" t="s">
        <v>310</v>
      </c>
      <c r="C69" s="293"/>
      <c r="D69" s="308" t="s">
        <v>322</v>
      </c>
    </row>
    <row r="70" spans="1:4">
      <c r="A70" s="278" t="s">
        <v>297</v>
      </c>
      <c r="B70" s="293" t="s">
        <v>313</v>
      </c>
      <c r="C70" s="293"/>
      <c r="D70" s="308" t="s">
        <v>251</v>
      </c>
    </row>
    <row r="71" spans="1:4">
      <c r="A71" s="278" t="s">
        <v>297</v>
      </c>
      <c r="B71" s="293" t="s">
        <v>314</v>
      </c>
      <c r="C71" s="293"/>
      <c r="D71" s="308" t="s">
        <v>322</v>
      </c>
    </row>
    <row r="72" spans="1:4">
      <c r="A72" s="278" t="s">
        <v>297</v>
      </c>
      <c r="B72" s="293" t="s">
        <v>315</v>
      </c>
      <c r="C72" s="293"/>
      <c r="D72" s="308" t="s">
        <v>118</v>
      </c>
    </row>
    <row r="73" spans="1:4">
      <c r="A73" s="278" t="s">
        <v>297</v>
      </c>
      <c r="B73" s="293" t="s">
        <v>316</v>
      </c>
      <c r="C73" s="293"/>
      <c r="D73" s="308" t="s">
        <v>251</v>
      </c>
    </row>
    <row r="74" spans="1:4">
      <c r="A74" s="278" t="s">
        <v>297</v>
      </c>
      <c r="B74" s="293" t="s">
        <v>318</v>
      </c>
      <c r="C74" s="293"/>
      <c r="D74" s="308" t="s">
        <v>255</v>
      </c>
    </row>
    <row r="75" spans="1:4">
      <c r="A75" s="278" t="s">
        <v>297</v>
      </c>
      <c r="B75" s="293" t="s">
        <v>319</v>
      </c>
      <c r="C75" s="293"/>
      <c r="D75" s="308" t="s">
        <v>279</v>
      </c>
    </row>
    <row r="76" spans="1:4">
      <c r="A76" s="278" t="s">
        <v>297</v>
      </c>
      <c r="B76" s="293" t="s">
        <v>320</v>
      </c>
      <c r="C76" s="293"/>
      <c r="D76" s="308" t="s">
        <v>256</v>
      </c>
    </row>
    <row r="77" spans="1:4">
      <c r="A77" s="278" t="s">
        <v>297</v>
      </c>
      <c r="B77" s="293" t="s">
        <v>321</v>
      </c>
      <c r="C77" s="293"/>
      <c r="D77" s="308" t="s">
        <v>292</v>
      </c>
    </row>
    <row r="78" spans="1:4">
      <c r="A78" s="278" t="s">
        <v>297</v>
      </c>
      <c r="B78" s="293" t="s">
        <v>264</v>
      </c>
      <c r="C78" s="293"/>
      <c r="D78" s="308" t="s">
        <v>267</v>
      </c>
    </row>
    <row r="79" spans="1:4">
      <c r="A79" s="278" t="s">
        <v>324</v>
      </c>
      <c r="B79" s="293" t="s">
        <v>32</v>
      </c>
      <c r="C79" s="293"/>
      <c r="D79" s="308" t="s">
        <v>260</v>
      </c>
    </row>
    <row r="80" spans="1:4">
      <c r="A80" s="278" t="s">
        <v>324</v>
      </c>
      <c r="B80" s="293" t="s">
        <v>168</v>
      </c>
      <c r="C80" s="293"/>
      <c r="D80" s="308" t="s">
        <v>275</v>
      </c>
    </row>
    <row r="81" spans="1:4">
      <c r="A81" s="278" t="s">
        <v>324</v>
      </c>
      <c r="B81" s="293" t="s">
        <v>325</v>
      </c>
      <c r="C81" s="293"/>
      <c r="D81" s="308" t="s">
        <v>251</v>
      </c>
    </row>
    <row r="82" spans="1:4">
      <c r="A82" s="278" t="s">
        <v>196</v>
      </c>
      <c r="B82" s="293" t="s">
        <v>326</v>
      </c>
      <c r="C82" s="293"/>
      <c r="D82" s="308" t="s">
        <v>275</v>
      </c>
    </row>
    <row r="83" spans="1:4">
      <c r="A83" s="278" t="s">
        <v>196</v>
      </c>
      <c r="B83" s="293" t="s">
        <v>94</v>
      </c>
      <c r="C83" s="293"/>
      <c r="D83" s="308" t="s">
        <v>292</v>
      </c>
    </row>
    <row r="84" spans="1:4">
      <c r="A84" s="278" t="s">
        <v>196</v>
      </c>
      <c r="B84" s="293" t="s">
        <v>327</v>
      </c>
      <c r="C84" s="293"/>
      <c r="D84" s="308" t="s">
        <v>251</v>
      </c>
    </row>
    <row r="85" spans="1:4">
      <c r="A85" s="278" t="s">
        <v>196</v>
      </c>
      <c r="B85" s="293" t="s">
        <v>328</v>
      </c>
      <c r="C85" s="293"/>
      <c r="D85" s="308" t="s">
        <v>251</v>
      </c>
    </row>
    <row r="86" spans="1:4">
      <c r="A86" s="278" t="s">
        <v>196</v>
      </c>
      <c r="B86" s="293" t="s">
        <v>224</v>
      </c>
      <c r="C86" s="293"/>
      <c r="D86" s="308" t="s">
        <v>256</v>
      </c>
    </row>
    <row r="87" spans="1:4">
      <c r="A87" s="278" t="s">
        <v>196</v>
      </c>
      <c r="B87" s="293" t="s">
        <v>207</v>
      </c>
      <c r="C87" s="293"/>
      <c r="D87" s="308" t="s">
        <v>256</v>
      </c>
    </row>
    <row r="88" spans="1:4">
      <c r="A88" s="278" t="s">
        <v>196</v>
      </c>
      <c r="B88" s="293" t="s">
        <v>329</v>
      </c>
      <c r="C88" s="293"/>
      <c r="D88" s="308" t="s">
        <v>256</v>
      </c>
    </row>
    <row r="89" spans="1:4">
      <c r="A89" s="278" t="s">
        <v>196</v>
      </c>
      <c r="B89" s="293" t="s">
        <v>330</v>
      </c>
      <c r="C89" s="293"/>
      <c r="D89" s="308" t="s">
        <v>281</v>
      </c>
    </row>
    <row r="90" spans="1:4">
      <c r="A90" s="278" t="s">
        <v>196</v>
      </c>
      <c r="B90" s="293" t="s">
        <v>54</v>
      </c>
      <c r="C90" s="293"/>
      <c r="D90" s="308" t="s">
        <v>340</v>
      </c>
    </row>
    <row r="91" spans="1:4">
      <c r="A91" s="278" t="s">
        <v>196</v>
      </c>
      <c r="B91" s="293" t="s">
        <v>332</v>
      </c>
      <c r="C91" s="293"/>
      <c r="D91" s="308" t="s">
        <v>340</v>
      </c>
    </row>
    <row r="92" spans="1:4">
      <c r="A92" s="278" t="s">
        <v>196</v>
      </c>
      <c r="B92" s="293" t="s">
        <v>335</v>
      </c>
      <c r="C92" s="293"/>
      <c r="D92" s="308" t="s">
        <v>292</v>
      </c>
    </row>
    <row r="93" spans="1:4">
      <c r="A93" s="278" t="s">
        <v>196</v>
      </c>
      <c r="B93" s="293" t="s">
        <v>239</v>
      </c>
      <c r="C93" s="293"/>
      <c r="D93" s="308" t="s">
        <v>251</v>
      </c>
    </row>
    <row r="94" spans="1:4">
      <c r="A94" s="278" t="s">
        <v>196</v>
      </c>
      <c r="B94" s="293" t="s">
        <v>301</v>
      </c>
      <c r="C94" s="293"/>
      <c r="D94" s="308" t="s">
        <v>275</v>
      </c>
    </row>
    <row r="95" spans="1:4">
      <c r="A95" s="278" t="s">
        <v>196</v>
      </c>
      <c r="B95" s="293" t="s">
        <v>336</v>
      </c>
      <c r="C95" s="293"/>
      <c r="D95" s="308" t="s">
        <v>275</v>
      </c>
    </row>
    <row r="96" spans="1:4">
      <c r="A96" s="278" t="s">
        <v>196</v>
      </c>
      <c r="B96" s="293" t="s">
        <v>204</v>
      </c>
      <c r="C96" s="293"/>
      <c r="D96" s="308" t="s">
        <v>248</v>
      </c>
    </row>
    <row r="97" spans="1:4">
      <c r="A97" s="278" t="s">
        <v>196</v>
      </c>
      <c r="B97" s="293" t="s">
        <v>45</v>
      </c>
      <c r="C97" s="293"/>
      <c r="D97" s="308" t="s">
        <v>279</v>
      </c>
    </row>
    <row r="98" spans="1:4">
      <c r="A98" s="278" t="s">
        <v>196</v>
      </c>
      <c r="B98" s="293" t="s">
        <v>337</v>
      </c>
      <c r="C98" s="293"/>
      <c r="D98" s="308" t="s">
        <v>292</v>
      </c>
    </row>
    <row r="99" spans="1:4">
      <c r="A99" s="278" t="s">
        <v>196</v>
      </c>
      <c r="B99" s="293" t="s">
        <v>338</v>
      </c>
      <c r="C99" s="293"/>
      <c r="D99" s="308" t="s">
        <v>279</v>
      </c>
    </row>
    <row r="100" spans="1:4">
      <c r="A100" s="278" t="s">
        <v>196</v>
      </c>
      <c r="B100" s="293" t="s">
        <v>339</v>
      </c>
      <c r="C100" s="293"/>
      <c r="D100" s="308" t="s">
        <v>279</v>
      </c>
    </row>
    <row r="101" spans="1:4">
      <c r="A101" s="278" t="s">
        <v>196</v>
      </c>
      <c r="B101" s="293" t="s">
        <v>113</v>
      </c>
      <c r="C101" s="293"/>
      <c r="D101" s="308" t="s">
        <v>118</v>
      </c>
    </row>
    <row r="102" spans="1:4">
      <c r="A102" s="278" t="s">
        <v>196</v>
      </c>
      <c r="B102" s="293" t="s">
        <v>288</v>
      </c>
      <c r="C102" s="293"/>
      <c r="D102" s="308" t="s">
        <v>248</v>
      </c>
    </row>
    <row r="103" spans="1:4">
      <c r="A103" s="278" t="s">
        <v>241</v>
      </c>
      <c r="B103" s="293" t="s">
        <v>341</v>
      </c>
      <c r="C103" s="293"/>
      <c r="D103" s="308" t="s">
        <v>340</v>
      </c>
    </row>
    <row r="104" spans="1:4">
      <c r="A104" s="278" t="s">
        <v>241</v>
      </c>
      <c r="B104" s="293" t="s">
        <v>342</v>
      </c>
      <c r="C104" s="293"/>
      <c r="D104" s="308" t="s">
        <v>248</v>
      </c>
    </row>
    <row r="105" spans="1:4">
      <c r="A105" s="278" t="s">
        <v>241</v>
      </c>
      <c r="B105" s="293" t="s">
        <v>343</v>
      </c>
      <c r="C105" s="293"/>
      <c r="D105" s="308" t="s">
        <v>340</v>
      </c>
    </row>
    <row r="106" spans="1:4">
      <c r="A106" s="278" t="s">
        <v>241</v>
      </c>
      <c r="B106" s="293" t="s">
        <v>344</v>
      </c>
      <c r="C106" s="293"/>
      <c r="D106" s="308" t="s">
        <v>340</v>
      </c>
    </row>
    <row r="107" spans="1:4">
      <c r="A107" s="278" t="s">
        <v>241</v>
      </c>
      <c r="B107" s="293" t="s">
        <v>334</v>
      </c>
      <c r="C107" s="293"/>
      <c r="D107" s="308" t="s">
        <v>248</v>
      </c>
    </row>
    <row r="108" spans="1:4">
      <c r="A108" s="278" t="s">
        <v>241</v>
      </c>
      <c r="B108" s="293" t="s">
        <v>51</v>
      </c>
      <c r="C108" s="293"/>
      <c r="D108" s="308" t="s">
        <v>275</v>
      </c>
    </row>
    <row r="109" spans="1:4">
      <c r="A109" s="278" t="s">
        <v>345</v>
      </c>
      <c r="B109" s="293" t="s">
        <v>346</v>
      </c>
      <c r="C109" s="293"/>
      <c r="D109" s="308" t="s">
        <v>267</v>
      </c>
    </row>
    <row r="110" spans="1:4">
      <c r="A110" s="278" t="s">
        <v>345</v>
      </c>
      <c r="B110" s="293" t="s">
        <v>296</v>
      </c>
      <c r="C110" s="293"/>
      <c r="D110" s="308" t="s">
        <v>255</v>
      </c>
    </row>
    <row r="111" spans="1:4">
      <c r="A111" s="278" t="s">
        <v>345</v>
      </c>
      <c r="B111" s="293" t="s">
        <v>160</v>
      </c>
      <c r="C111" s="293"/>
      <c r="D111" s="308" t="s">
        <v>279</v>
      </c>
    </row>
    <row r="112" spans="1:4">
      <c r="A112" s="278" t="s">
        <v>345</v>
      </c>
      <c r="B112" s="293" t="s">
        <v>189</v>
      </c>
      <c r="C112" s="293"/>
      <c r="D112" s="308" t="s">
        <v>267</v>
      </c>
    </row>
    <row r="113" spans="1:4">
      <c r="A113" s="278" t="s">
        <v>348</v>
      </c>
      <c r="B113" s="293" t="s">
        <v>312</v>
      </c>
      <c r="C113" s="293"/>
      <c r="D113" s="308" t="s">
        <v>281</v>
      </c>
    </row>
    <row r="114" spans="1:4">
      <c r="A114" s="278" t="s">
        <v>348</v>
      </c>
      <c r="B114" s="293" t="s">
        <v>351</v>
      </c>
      <c r="C114" s="293"/>
      <c r="D114" s="308" t="s">
        <v>248</v>
      </c>
    </row>
    <row r="115" spans="1:4">
      <c r="A115" s="278" t="s">
        <v>323</v>
      </c>
      <c r="B115" s="293" t="s">
        <v>246</v>
      </c>
      <c r="C115" s="293"/>
      <c r="D115" s="308" t="s">
        <v>255</v>
      </c>
    </row>
    <row r="116" spans="1:4">
      <c r="A116" s="278" t="s">
        <v>323</v>
      </c>
      <c r="B116" s="293" t="s">
        <v>352</v>
      </c>
      <c r="C116" s="293"/>
      <c r="D116" s="308" t="s">
        <v>267</v>
      </c>
    </row>
    <row r="117" spans="1:4">
      <c r="A117" s="278" t="s">
        <v>353</v>
      </c>
      <c r="B117" s="293" t="s">
        <v>355</v>
      </c>
      <c r="C117" s="293"/>
      <c r="D117" s="308" t="s">
        <v>279</v>
      </c>
    </row>
    <row r="118" spans="1:4">
      <c r="A118" s="278" t="s">
        <v>353</v>
      </c>
      <c r="B118" s="293" t="s">
        <v>356</v>
      </c>
      <c r="C118" s="293"/>
      <c r="D118" s="308" t="s">
        <v>322</v>
      </c>
    </row>
    <row r="119" spans="1:4">
      <c r="A119" s="278" t="s">
        <v>357</v>
      </c>
      <c r="B119" s="293" t="s">
        <v>358</v>
      </c>
      <c r="C119" s="293"/>
      <c r="D119" s="308" t="s">
        <v>292</v>
      </c>
    </row>
    <row r="120" spans="1:4">
      <c r="A120" s="278" t="s">
        <v>357</v>
      </c>
      <c r="B120" s="293" t="s">
        <v>361</v>
      </c>
      <c r="C120" s="293"/>
      <c r="D120" s="308" t="s">
        <v>279</v>
      </c>
    </row>
    <row r="121" spans="1:4">
      <c r="A121" s="278" t="s">
        <v>362</v>
      </c>
      <c r="B121" s="293" t="s">
        <v>363</v>
      </c>
      <c r="C121" s="293"/>
      <c r="D121" s="308" t="s">
        <v>281</v>
      </c>
    </row>
    <row r="122" spans="1:4">
      <c r="A122" s="278" t="s">
        <v>365</v>
      </c>
      <c r="B122" s="293" t="s">
        <v>129</v>
      </c>
      <c r="C122" s="293"/>
      <c r="D122" s="308" t="s">
        <v>292</v>
      </c>
    </row>
    <row r="123" spans="1:4">
      <c r="A123" s="278" t="s">
        <v>83</v>
      </c>
      <c r="B123" s="293" t="s">
        <v>366</v>
      </c>
      <c r="C123" s="293"/>
      <c r="D123" s="308" t="s">
        <v>275</v>
      </c>
    </row>
    <row r="124" spans="1:4">
      <c r="A124" s="278" t="s">
        <v>83</v>
      </c>
      <c r="B124" s="293" t="s">
        <v>364</v>
      </c>
      <c r="C124" s="293"/>
      <c r="D124" s="308" t="s">
        <v>340</v>
      </c>
    </row>
    <row r="125" spans="1:4">
      <c r="A125" s="278" t="s">
        <v>83</v>
      </c>
      <c r="B125" s="293" t="s">
        <v>368</v>
      </c>
      <c r="C125" s="293"/>
      <c r="D125" s="308" t="s">
        <v>251</v>
      </c>
    </row>
    <row r="126" spans="1:4">
      <c r="A126" s="278" t="s">
        <v>83</v>
      </c>
      <c r="B126" s="293" t="s">
        <v>369</v>
      </c>
      <c r="C126" s="293"/>
      <c r="D126" s="308" t="s">
        <v>251</v>
      </c>
    </row>
    <row r="127" spans="1:4">
      <c r="A127" s="278" t="s">
        <v>83</v>
      </c>
      <c r="B127" s="293" t="s">
        <v>154</v>
      </c>
      <c r="C127" s="293"/>
      <c r="D127" s="308" t="s">
        <v>248</v>
      </c>
    </row>
    <row r="128" spans="1:4">
      <c r="A128" s="278" t="s">
        <v>83</v>
      </c>
      <c r="B128" s="293" t="s">
        <v>370</v>
      </c>
      <c r="C128" s="293"/>
      <c r="D128" s="308" t="s">
        <v>251</v>
      </c>
    </row>
    <row r="129" spans="1:4">
      <c r="A129" s="278" t="s">
        <v>371</v>
      </c>
      <c r="B129" s="293" t="s">
        <v>212</v>
      </c>
      <c r="C129" s="293"/>
      <c r="D129" s="308" t="s">
        <v>256</v>
      </c>
    </row>
    <row r="130" spans="1:4">
      <c r="A130" s="278" t="s">
        <v>372</v>
      </c>
      <c r="B130" s="293" t="s">
        <v>374</v>
      </c>
      <c r="C130" s="293"/>
      <c r="D130" s="308" t="s">
        <v>255</v>
      </c>
    </row>
    <row r="131" spans="1:4">
      <c r="A131" s="278" t="s">
        <v>375</v>
      </c>
      <c r="B131" s="293" t="s">
        <v>376</v>
      </c>
      <c r="C131" s="293"/>
      <c r="D131" s="308" t="s">
        <v>267</v>
      </c>
    </row>
    <row r="132" spans="1:4">
      <c r="A132" s="278" t="s">
        <v>375</v>
      </c>
      <c r="B132" s="293" t="s">
        <v>3</v>
      </c>
      <c r="C132" s="293"/>
      <c r="D132" s="308" t="s">
        <v>292</v>
      </c>
    </row>
    <row r="133" spans="1:4">
      <c r="A133" s="278" t="s">
        <v>375</v>
      </c>
      <c r="B133" s="293" t="s">
        <v>378</v>
      </c>
      <c r="C133" s="293"/>
      <c r="D133" s="308" t="s">
        <v>251</v>
      </c>
    </row>
    <row r="134" spans="1:4">
      <c r="A134" s="278" t="s">
        <v>287</v>
      </c>
      <c r="B134" s="293" t="s">
        <v>380</v>
      </c>
      <c r="C134" s="293"/>
      <c r="D134" s="308" t="s">
        <v>267</v>
      </c>
    </row>
    <row r="135" spans="1:4">
      <c r="A135" s="278" t="s">
        <v>263</v>
      </c>
      <c r="B135" s="293" t="s">
        <v>367</v>
      </c>
      <c r="C135" s="293"/>
      <c r="D135" s="308" t="s">
        <v>256</v>
      </c>
    </row>
    <row r="136" spans="1:4">
      <c r="A136" s="278" t="s">
        <v>263</v>
      </c>
      <c r="B136" s="293" t="s">
        <v>381</v>
      </c>
      <c r="C136" s="293"/>
      <c r="D136" s="308" t="s">
        <v>118</v>
      </c>
    </row>
    <row r="137" spans="1:4">
      <c r="A137" s="278" t="s">
        <v>263</v>
      </c>
      <c r="B137" s="293" t="s">
        <v>382</v>
      </c>
      <c r="C137" s="293"/>
      <c r="D137" s="308" t="s">
        <v>267</v>
      </c>
    </row>
    <row r="138" spans="1:4">
      <c r="A138" s="278" t="s">
        <v>194</v>
      </c>
      <c r="B138" s="293" t="s">
        <v>383</v>
      </c>
      <c r="C138" s="293"/>
      <c r="D138" s="308" t="s">
        <v>260</v>
      </c>
    </row>
    <row r="139" spans="1:4">
      <c r="A139" s="278" t="s">
        <v>194</v>
      </c>
      <c r="B139" s="293" t="s">
        <v>384</v>
      </c>
      <c r="C139" s="293"/>
      <c r="D139" s="308" t="s">
        <v>255</v>
      </c>
    </row>
    <row r="140" spans="1:4">
      <c r="A140" s="278" t="s">
        <v>385</v>
      </c>
      <c r="B140" s="293" t="s">
        <v>379</v>
      </c>
      <c r="C140" s="293"/>
      <c r="D140" s="308" t="s">
        <v>251</v>
      </c>
    </row>
    <row r="141" spans="1:4">
      <c r="A141" s="278" t="s">
        <v>385</v>
      </c>
      <c r="B141" s="293" t="s">
        <v>386</v>
      </c>
      <c r="C141" s="293"/>
      <c r="D141" s="308" t="s">
        <v>251</v>
      </c>
    </row>
    <row r="142" spans="1:4">
      <c r="A142" s="278" t="s">
        <v>385</v>
      </c>
      <c r="B142" s="293" t="s">
        <v>278</v>
      </c>
      <c r="C142" s="293"/>
      <c r="D142" s="308" t="s">
        <v>340</v>
      </c>
    </row>
    <row r="143" spans="1:4">
      <c r="A143" s="278" t="s">
        <v>385</v>
      </c>
      <c r="B143" s="293" t="s">
        <v>188</v>
      </c>
      <c r="C143" s="293"/>
      <c r="D143" s="308" t="s">
        <v>275</v>
      </c>
    </row>
    <row r="144" spans="1:4">
      <c r="A144" s="278" t="s">
        <v>385</v>
      </c>
      <c r="B144" s="293" t="s">
        <v>257</v>
      </c>
      <c r="C144" s="293"/>
      <c r="D144" s="308" t="s">
        <v>260</v>
      </c>
    </row>
    <row r="145" spans="1:4">
      <c r="A145" s="278" t="s">
        <v>387</v>
      </c>
      <c r="B145" s="293" t="s">
        <v>388</v>
      </c>
      <c r="C145" s="293"/>
      <c r="D145" s="308" t="s">
        <v>281</v>
      </c>
    </row>
    <row r="146" spans="1:4">
      <c r="A146" s="278" t="s">
        <v>389</v>
      </c>
      <c r="B146" s="293" t="s">
        <v>390</v>
      </c>
      <c r="C146" s="293"/>
      <c r="D146" s="308" t="s">
        <v>267</v>
      </c>
    </row>
    <row r="147" spans="1:4">
      <c r="A147" s="278" t="s">
        <v>391</v>
      </c>
      <c r="B147" s="293" t="s">
        <v>100</v>
      </c>
      <c r="C147" s="293"/>
      <c r="D147" s="308" t="s">
        <v>277</v>
      </c>
    </row>
    <row r="148" spans="1:4">
      <c r="A148" s="278" t="s">
        <v>391</v>
      </c>
      <c r="B148" s="293" t="s">
        <v>392</v>
      </c>
      <c r="C148" s="293"/>
      <c r="D148" s="308" t="s">
        <v>251</v>
      </c>
    </row>
    <row r="149" spans="1:4">
      <c r="A149" s="278" t="s">
        <v>391</v>
      </c>
      <c r="B149" s="293" t="s">
        <v>393</v>
      </c>
      <c r="C149" s="293"/>
      <c r="D149" s="308" t="s">
        <v>251</v>
      </c>
    </row>
    <row r="150" spans="1:4">
      <c r="A150" s="278" t="s">
        <v>391</v>
      </c>
      <c r="B150" s="293" t="s">
        <v>27</v>
      </c>
      <c r="C150" s="293"/>
      <c r="D150" s="308" t="s">
        <v>248</v>
      </c>
    </row>
    <row r="151" spans="1:4">
      <c r="A151" s="278" t="s">
        <v>309</v>
      </c>
      <c r="B151" s="293" t="s">
        <v>272</v>
      </c>
      <c r="C151" s="293"/>
      <c r="D151" s="308" t="s">
        <v>267</v>
      </c>
    </row>
    <row r="152" spans="1:4">
      <c r="A152" s="278" t="s">
        <v>309</v>
      </c>
      <c r="B152" s="293" t="s">
        <v>117</v>
      </c>
      <c r="C152" s="293"/>
      <c r="D152" s="308" t="s">
        <v>248</v>
      </c>
    </row>
    <row r="153" spans="1:4">
      <c r="A153" s="278" t="s">
        <v>394</v>
      </c>
      <c r="B153" s="293" t="s">
        <v>131</v>
      </c>
      <c r="C153" s="293"/>
      <c r="D153" s="308" t="s">
        <v>256</v>
      </c>
    </row>
    <row r="154" spans="1:4">
      <c r="A154" s="279" t="s">
        <v>394</v>
      </c>
      <c r="B154" s="294" t="s">
        <v>395</v>
      </c>
      <c r="C154" s="294"/>
      <c r="D154" s="309" t="s">
        <v>248</v>
      </c>
    </row>
    <row r="155" spans="1:4">
      <c r="A155" s="280"/>
      <c r="B155" s="295"/>
      <c r="C155" s="295"/>
    </row>
    <row r="156" spans="1:4">
      <c r="A156" s="280"/>
      <c r="B156" s="295"/>
      <c r="C156" s="295"/>
    </row>
    <row r="157" spans="1:4">
      <c r="A157" s="280"/>
      <c r="B157" s="295"/>
      <c r="C157" s="295"/>
    </row>
    <row r="158" spans="1:4">
      <c r="A158" s="280"/>
      <c r="B158" s="295"/>
      <c r="C158" s="295"/>
    </row>
    <row r="159" spans="1:4">
      <c r="A159" s="280"/>
      <c r="B159" s="295"/>
      <c r="C159" s="295"/>
    </row>
    <row r="160" spans="1:4">
      <c r="A160" s="280"/>
      <c r="B160" s="295"/>
      <c r="C160" s="295"/>
    </row>
    <row r="161" spans="1:3">
      <c r="A161" s="280"/>
      <c r="B161" s="295"/>
      <c r="C161" s="295"/>
    </row>
    <row r="162" spans="1:3">
      <c r="A162" s="280"/>
      <c r="B162" s="295"/>
      <c r="C162" s="295"/>
    </row>
    <row r="163" spans="1:3">
      <c r="A163" s="280"/>
      <c r="B163" s="295"/>
      <c r="C163" s="295"/>
    </row>
    <row r="164" spans="1:3">
      <c r="A164" s="280"/>
      <c r="B164" s="295"/>
      <c r="C164" s="295"/>
    </row>
    <row r="165" spans="1:3">
      <c r="A165" s="280"/>
      <c r="B165" s="295"/>
      <c r="C165" s="295"/>
    </row>
    <row r="166" spans="1:3">
      <c r="A166" s="280"/>
      <c r="B166" s="295"/>
      <c r="C166" s="295"/>
    </row>
    <row r="167" spans="1:3">
      <c r="A167" s="280"/>
      <c r="B167" s="295"/>
      <c r="C167" s="295"/>
    </row>
    <row r="168" spans="1:3">
      <c r="A168" s="280"/>
      <c r="B168" s="295"/>
      <c r="C168" s="295"/>
    </row>
    <row r="169" spans="1:3">
      <c r="A169" s="280"/>
      <c r="B169" s="295"/>
      <c r="C169" s="295"/>
    </row>
    <row r="170" spans="1:3">
      <c r="A170" s="280"/>
      <c r="B170" s="295"/>
      <c r="C170" s="295"/>
    </row>
    <row r="171" spans="1:3">
      <c r="A171" s="280"/>
      <c r="B171" s="295"/>
      <c r="C171" s="295"/>
    </row>
    <row r="172" spans="1:3">
      <c r="A172" s="280"/>
      <c r="B172" s="295"/>
      <c r="C172" s="295"/>
    </row>
    <row r="173" spans="1:3">
      <c r="A173" s="280"/>
      <c r="B173" s="295"/>
      <c r="C173" s="295"/>
    </row>
    <row r="174" spans="1:3">
      <c r="A174" s="280"/>
      <c r="B174" s="295"/>
      <c r="C174" s="295"/>
    </row>
    <row r="175" spans="1:3">
      <c r="A175" s="280"/>
      <c r="B175" s="295"/>
      <c r="C175" s="295"/>
    </row>
    <row r="176" spans="1:3">
      <c r="A176" s="280"/>
      <c r="B176" s="295"/>
      <c r="C176" s="295"/>
    </row>
    <row r="177" spans="1:3">
      <c r="A177" s="280"/>
      <c r="B177" s="295"/>
      <c r="C177" s="295"/>
    </row>
    <row r="178" spans="1:3">
      <c r="A178" s="280"/>
      <c r="B178" s="295"/>
      <c r="C178" s="295"/>
    </row>
    <row r="179" spans="1:3">
      <c r="A179" s="280"/>
      <c r="B179" s="295"/>
      <c r="C179" s="295"/>
    </row>
    <row r="180" spans="1:3">
      <c r="A180" s="280"/>
      <c r="B180" s="295"/>
      <c r="C180" s="295"/>
    </row>
    <row r="181" spans="1:3">
      <c r="A181" s="280"/>
      <c r="B181" s="295"/>
      <c r="C181" s="295"/>
    </row>
    <row r="182" spans="1:3">
      <c r="A182" s="280"/>
      <c r="B182" s="295"/>
      <c r="C182" s="295"/>
    </row>
    <row r="183" spans="1:3">
      <c r="A183" s="280"/>
      <c r="B183" s="295"/>
      <c r="C183" s="295"/>
    </row>
    <row r="184" spans="1:3">
      <c r="A184" s="280"/>
      <c r="B184" s="295"/>
      <c r="C184" s="295"/>
    </row>
    <row r="185" spans="1:3">
      <c r="A185" s="280"/>
      <c r="B185" s="295"/>
      <c r="C185" s="295"/>
    </row>
  </sheetData>
  <autoFilter ref="A29:D154">
    <filterColumn colId="1" showButton="0"/>
  </autoFilter>
  <mergeCells count="161">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25:C125"/>
    <mergeCell ref="B126:C126"/>
    <mergeCell ref="B127:C127"/>
    <mergeCell ref="B128:C128"/>
    <mergeCell ref="B129:C129"/>
    <mergeCell ref="B130:C130"/>
    <mergeCell ref="B131:C131"/>
    <mergeCell ref="B132:C132"/>
    <mergeCell ref="B133:C133"/>
    <mergeCell ref="B134:C134"/>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B169:C169"/>
    <mergeCell ref="B170:C170"/>
    <mergeCell ref="B171:C171"/>
    <mergeCell ref="B172:C172"/>
    <mergeCell ref="B173:C173"/>
    <mergeCell ref="B174:C174"/>
    <mergeCell ref="B175:C175"/>
    <mergeCell ref="B176:C176"/>
    <mergeCell ref="B177:C177"/>
    <mergeCell ref="B178:C178"/>
    <mergeCell ref="B179:C179"/>
    <mergeCell ref="B180:C180"/>
    <mergeCell ref="B181:C181"/>
    <mergeCell ref="B182:C182"/>
    <mergeCell ref="B183:C183"/>
    <mergeCell ref="B184:C184"/>
    <mergeCell ref="B185:C185"/>
    <mergeCell ref="B3:D4"/>
    <mergeCell ref="A22:A26"/>
    <mergeCell ref="D23:D26"/>
    <mergeCell ref="A6:A20"/>
  </mergeCells>
  <phoneticPr fontId="1"/>
  <pageMargins left="0.7" right="0.7" top="0.75" bottom="0.75" header="0.3" footer="0.3"/>
  <pageSetup paperSize="9" scale="46" fitToWidth="1" fitToHeight="1" orientation="portrait" usePrinterDefaults="1" r:id="rId1"/>
  <rowBreaks count="2" manualBreakCount="2">
    <brk id="27" max="16383" man="1"/>
    <brk id="15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9">
    <tabColor theme="8" tint="0.8"/>
  </sheetPr>
  <dimension ref="A1:I29"/>
  <sheetViews>
    <sheetView workbookViewId="0">
      <selection activeCell="B1" sqref="B1"/>
    </sheetView>
  </sheetViews>
  <sheetFormatPr defaultRowHeight="13.5"/>
  <cols>
    <col min="1" max="1" width="3.875" customWidth="1"/>
    <col min="2" max="2" width="21.375" customWidth="1"/>
    <col min="3" max="3" width="57.25" customWidth="1"/>
    <col min="4" max="4" width="82.25" customWidth="1"/>
  </cols>
  <sheetData>
    <row r="1" spans="1:9" ht="18.75">
      <c r="A1" s="312"/>
      <c r="B1" s="316" t="s">
        <v>450</v>
      </c>
      <c r="C1" s="324"/>
      <c r="D1" s="326"/>
    </row>
    <row r="2" spans="1:9" ht="18.75">
      <c r="A2" s="312"/>
      <c r="B2" s="316"/>
      <c r="C2" s="324"/>
      <c r="D2" s="326"/>
    </row>
    <row r="3" spans="1:9" ht="66.599999999999994" customHeight="1">
      <c r="A3" s="312"/>
      <c r="B3" s="317" t="s">
        <v>457</v>
      </c>
      <c r="C3" s="318"/>
      <c r="D3" s="318"/>
    </row>
    <row r="4" spans="1:9" ht="19.149999999999999" customHeight="1">
      <c r="A4" s="312"/>
      <c r="B4" s="318"/>
      <c r="C4" s="318"/>
      <c r="D4" s="318"/>
    </row>
    <row r="5" spans="1:9" ht="19.149999999999999" customHeight="1">
      <c r="A5" s="312"/>
      <c r="B5" s="319" t="s">
        <v>223</v>
      </c>
      <c r="C5" s="325"/>
      <c r="D5" s="325"/>
    </row>
    <row r="6" spans="1:9" ht="38.450000000000003" customHeight="1">
      <c r="A6" s="312"/>
      <c r="B6" s="320" t="s">
        <v>458</v>
      </c>
      <c r="C6" s="320"/>
      <c r="D6" s="320"/>
    </row>
    <row r="7" spans="1:9">
      <c r="A7" s="312"/>
      <c r="B7" s="321"/>
      <c r="C7" s="326"/>
      <c r="D7" s="326"/>
    </row>
    <row r="8" spans="1:9" ht="13.5" customHeight="1">
      <c r="A8" s="313" t="s">
        <v>68</v>
      </c>
      <c r="B8" s="322" t="s">
        <v>410</v>
      </c>
      <c r="C8" s="327" t="s">
        <v>215</v>
      </c>
      <c r="D8" s="327" t="s">
        <v>451</v>
      </c>
      <c r="E8" s="275"/>
      <c r="F8" s="275"/>
      <c r="G8" s="275"/>
      <c r="H8" s="275"/>
      <c r="I8" s="275"/>
    </row>
    <row r="9" spans="1:9" ht="106.5">
      <c r="A9" s="314"/>
      <c r="B9" s="323" t="s">
        <v>225</v>
      </c>
      <c r="C9" s="323" t="s">
        <v>359</v>
      </c>
      <c r="D9" s="323" t="s">
        <v>299</v>
      </c>
      <c r="E9" s="275"/>
      <c r="F9" s="275"/>
      <c r="G9" s="275"/>
      <c r="H9" s="275"/>
      <c r="I9" s="275"/>
    </row>
    <row r="10" spans="1:9" ht="108">
      <c r="A10" s="315" t="s">
        <v>443</v>
      </c>
      <c r="B10" s="323" t="s">
        <v>164</v>
      </c>
      <c r="C10" s="323" t="s">
        <v>452</v>
      </c>
      <c r="D10" s="323" t="s">
        <v>453</v>
      </c>
      <c r="E10" s="275"/>
      <c r="F10" s="275"/>
      <c r="G10" s="275"/>
      <c r="H10" s="275"/>
      <c r="I10" s="275"/>
    </row>
    <row r="11" spans="1:9" ht="84">
      <c r="A11" s="315"/>
      <c r="B11" s="323" t="s">
        <v>198</v>
      </c>
      <c r="C11" s="323" t="s">
        <v>454</v>
      </c>
      <c r="D11" s="323" t="s">
        <v>152</v>
      </c>
      <c r="E11" s="275"/>
      <c r="F11" s="275"/>
      <c r="G11" s="275"/>
      <c r="H11" s="275"/>
      <c r="I11" s="275"/>
    </row>
    <row r="12" spans="1:9" ht="96">
      <c r="A12" s="315"/>
      <c r="B12" s="323" t="s">
        <v>231</v>
      </c>
      <c r="C12" s="323" t="s">
        <v>238</v>
      </c>
      <c r="D12" s="323" t="s">
        <v>399</v>
      </c>
      <c r="E12" s="275"/>
      <c r="F12" s="275"/>
      <c r="G12" s="275"/>
      <c r="H12" s="275"/>
      <c r="I12" s="275"/>
    </row>
    <row r="13" spans="1:9" ht="96">
      <c r="A13" s="315"/>
      <c r="B13" s="323" t="s">
        <v>199</v>
      </c>
      <c r="C13" s="323" t="s">
        <v>455</v>
      </c>
      <c r="D13" s="323" t="s">
        <v>456</v>
      </c>
      <c r="E13" s="275"/>
      <c r="F13" s="275"/>
      <c r="G13" s="275"/>
      <c r="H13" s="275"/>
      <c r="I13" s="275"/>
    </row>
    <row r="14" spans="1:9" ht="71.25">
      <c r="A14" s="315"/>
      <c r="B14" s="323" t="s">
        <v>417</v>
      </c>
      <c r="C14" s="323" t="s">
        <v>56</v>
      </c>
      <c r="D14" s="323" t="s">
        <v>349</v>
      </c>
      <c r="E14" s="275"/>
      <c r="F14" s="275"/>
      <c r="G14" s="275"/>
      <c r="H14" s="275"/>
      <c r="I14" s="275"/>
    </row>
    <row r="15" spans="1:9" ht="58.5">
      <c r="A15" s="315"/>
      <c r="B15" s="323" t="s">
        <v>200</v>
      </c>
      <c r="C15" s="323" t="s">
        <v>177</v>
      </c>
      <c r="D15" s="323" t="s">
        <v>347</v>
      </c>
      <c r="E15" s="275"/>
      <c r="F15" s="275"/>
      <c r="G15" s="275"/>
      <c r="H15" s="275"/>
      <c r="I15" s="275"/>
    </row>
    <row r="16" spans="1:9" ht="24" customHeight="1">
      <c r="A16" s="275"/>
      <c r="B16" s="275"/>
      <c r="C16" s="275"/>
      <c r="D16" s="275"/>
      <c r="E16" s="275"/>
      <c r="F16" s="275"/>
      <c r="G16" s="275"/>
      <c r="H16" s="275"/>
      <c r="I16" s="275"/>
    </row>
    <row r="17" spans="1:9">
      <c r="A17" s="275"/>
      <c r="B17" s="275"/>
      <c r="C17" s="275"/>
      <c r="D17" s="275"/>
      <c r="E17" s="275"/>
      <c r="F17" s="275"/>
      <c r="G17" s="275"/>
      <c r="H17" s="275"/>
      <c r="I17" s="275"/>
    </row>
    <row r="18" spans="1:9" ht="24" customHeight="1">
      <c r="A18" s="275"/>
      <c r="B18" s="275"/>
      <c r="C18" s="275"/>
      <c r="D18" s="275"/>
      <c r="E18" s="275"/>
      <c r="F18" s="275"/>
      <c r="G18" s="275"/>
      <c r="H18" s="275"/>
      <c r="I18" s="275"/>
    </row>
    <row r="19" spans="1:9">
      <c r="A19" s="275"/>
      <c r="B19" s="275"/>
      <c r="C19" s="275"/>
      <c r="D19" s="275"/>
      <c r="E19" s="275"/>
      <c r="F19" s="275"/>
      <c r="G19" s="275"/>
      <c r="H19" s="275"/>
      <c r="I19" s="275"/>
    </row>
    <row r="20" spans="1:9">
      <c r="A20" s="275"/>
      <c r="B20" s="275"/>
      <c r="C20" s="275"/>
      <c r="D20" s="275"/>
      <c r="E20" s="275"/>
      <c r="F20" s="275"/>
      <c r="G20" s="275"/>
      <c r="H20" s="275"/>
      <c r="I20" s="275"/>
    </row>
    <row r="21" spans="1:9">
      <c r="A21" s="275"/>
      <c r="B21" s="275"/>
      <c r="C21" s="275"/>
      <c r="D21" s="275"/>
      <c r="E21" s="275"/>
      <c r="F21" s="275"/>
      <c r="G21" s="275"/>
      <c r="H21" s="275"/>
      <c r="I21" s="275"/>
    </row>
    <row r="22" spans="1:9">
      <c r="A22" s="275"/>
      <c r="B22" s="275"/>
      <c r="C22" s="275"/>
      <c r="D22" s="275"/>
      <c r="E22" s="275"/>
      <c r="F22" s="275"/>
      <c r="G22" s="275"/>
      <c r="H22" s="275"/>
      <c r="I22" s="275"/>
    </row>
    <row r="23" spans="1:9">
      <c r="A23" s="275"/>
      <c r="B23" s="275"/>
      <c r="C23" s="275"/>
      <c r="D23" s="275"/>
      <c r="E23" s="275"/>
      <c r="F23" s="275"/>
      <c r="G23" s="275"/>
      <c r="H23" s="275"/>
      <c r="I23" s="275"/>
    </row>
    <row r="24" spans="1:9">
      <c r="A24" s="275"/>
      <c r="B24" s="275"/>
      <c r="C24" s="275"/>
      <c r="D24" s="275"/>
      <c r="E24" s="275"/>
      <c r="F24" s="275"/>
      <c r="G24" s="275"/>
      <c r="H24" s="275"/>
      <c r="I24" s="275"/>
    </row>
    <row r="25" spans="1:9">
      <c r="A25" s="275"/>
      <c r="B25" s="275"/>
      <c r="C25" s="275"/>
      <c r="D25" s="275"/>
      <c r="E25" s="275"/>
      <c r="F25" s="275"/>
      <c r="G25" s="275"/>
      <c r="H25" s="275"/>
      <c r="I25" s="275"/>
    </row>
    <row r="26" spans="1:9">
      <c r="A26" s="275"/>
      <c r="B26" s="275"/>
      <c r="C26" s="275"/>
      <c r="D26" s="275"/>
      <c r="E26" s="275"/>
      <c r="F26" s="275"/>
      <c r="G26" s="275"/>
      <c r="H26" s="275"/>
      <c r="I26" s="275"/>
    </row>
    <row r="27" spans="1:9">
      <c r="A27" s="275"/>
      <c r="B27" s="275"/>
      <c r="C27" s="275"/>
      <c r="D27" s="275"/>
      <c r="E27" s="275"/>
      <c r="F27" s="275"/>
      <c r="G27" s="275"/>
      <c r="H27" s="275"/>
      <c r="I27" s="275"/>
    </row>
    <row r="28" spans="1:9">
      <c r="A28" s="275"/>
      <c r="B28" s="275"/>
      <c r="C28" s="275"/>
      <c r="D28" s="275"/>
      <c r="E28" s="275"/>
      <c r="F28" s="275"/>
      <c r="G28" s="275"/>
      <c r="H28" s="275"/>
      <c r="I28" s="275"/>
    </row>
    <row r="29" spans="1:9">
      <c r="A29" s="275"/>
      <c r="B29" s="275"/>
      <c r="C29" s="275"/>
      <c r="D29" s="275"/>
      <c r="E29" s="275"/>
      <c r="F29" s="275"/>
      <c r="G29" s="275"/>
      <c r="H29" s="275"/>
      <c r="I29" s="275"/>
    </row>
  </sheetData>
  <sheetProtection algorithmName="SHA-512" hashValue="1Ezw3s9K/gUk/URUx7sY13ENQZZObH2XQaoB3S+AoJAt7Mr2y3ykK6M2AF6HDuSnPZda9Dp38kmQhsypsHjcMQ==" saltValue="0Ggu/yVsgdfNyLeLXUGlXg==" spinCount="100000" sheet="1" objects="1" scenarios="1"/>
  <mergeCells count="4">
    <mergeCell ref="B6:D6"/>
    <mergeCell ref="B3:D4"/>
    <mergeCell ref="A8:A9"/>
    <mergeCell ref="A10:A15"/>
  </mergeCells>
  <phoneticPr fontId="1"/>
  <pageMargins left="0.7" right="0.7" top="0.75" bottom="0.75" header="0.3" footer="0.3"/>
  <pageSetup paperSize="9" scale="54"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0">
    <tabColor theme="5" tint="0.8"/>
  </sheetPr>
  <dimension ref="A1:I21"/>
  <sheetViews>
    <sheetView zoomScaleSheetLayoutView="85" workbookViewId="0">
      <selection activeCell="C3" sqref="C3:D3"/>
    </sheetView>
  </sheetViews>
  <sheetFormatPr defaultRowHeight="13.5"/>
  <cols>
    <col min="1" max="1" width="3.875" customWidth="1"/>
    <col min="2" max="2" width="21.375" customWidth="1"/>
    <col min="3" max="3" width="43.375" customWidth="1"/>
    <col min="4" max="4" width="61.75" customWidth="1"/>
  </cols>
  <sheetData>
    <row r="1" spans="1:9" ht="18.75">
      <c r="A1" s="312"/>
      <c r="B1" s="316" t="s">
        <v>450</v>
      </c>
      <c r="C1" s="324"/>
      <c r="D1" s="326"/>
    </row>
    <row r="2" spans="1:9">
      <c r="A2" s="312"/>
      <c r="B2" s="321"/>
      <c r="C2" s="326"/>
      <c r="D2" s="326"/>
    </row>
    <row r="3" spans="1:9" ht="13.5" customHeight="1">
      <c r="A3" s="328" t="s">
        <v>48</v>
      </c>
      <c r="B3" s="322" t="s">
        <v>410</v>
      </c>
      <c r="C3" s="327" t="s">
        <v>215</v>
      </c>
      <c r="D3" s="327" t="s">
        <v>407</v>
      </c>
      <c r="E3" s="275"/>
      <c r="F3" s="275"/>
      <c r="G3" s="275"/>
      <c r="H3" s="275"/>
      <c r="I3" s="275"/>
    </row>
    <row r="4" spans="1:9" ht="118.5">
      <c r="A4" s="329"/>
      <c r="B4" s="323" t="s">
        <v>202</v>
      </c>
      <c r="C4" s="323" t="s">
        <v>110</v>
      </c>
      <c r="D4" s="323" t="s">
        <v>459</v>
      </c>
      <c r="E4" s="275"/>
      <c r="F4" s="275"/>
      <c r="G4" s="275"/>
      <c r="H4" s="275"/>
      <c r="I4" s="275"/>
    </row>
    <row r="5" spans="1:9" ht="96">
      <c r="A5" s="330"/>
      <c r="B5" s="323" t="s">
        <v>108</v>
      </c>
      <c r="C5" s="323" t="s">
        <v>460</v>
      </c>
      <c r="D5" s="323" t="s">
        <v>317</v>
      </c>
      <c r="E5" s="275"/>
      <c r="F5" s="275"/>
      <c r="G5" s="275"/>
      <c r="H5" s="275"/>
      <c r="I5" s="275"/>
    </row>
    <row r="6" spans="1:9" ht="14.25">
      <c r="A6" s="312"/>
      <c r="B6" s="321"/>
      <c r="C6" s="326"/>
      <c r="D6" s="302"/>
      <c r="E6" s="275"/>
      <c r="F6" s="275"/>
      <c r="G6" s="275"/>
      <c r="H6" s="275"/>
      <c r="I6" s="275"/>
    </row>
    <row r="7" spans="1:9">
      <c r="A7" s="275"/>
      <c r="B7" s="275"/>
      <c r="C7" s="275"/>
      <c r="D7" s="275"/>
      <c r="E7" s="275"/>
      <c r="F7" s="275"/>
      <c r="G7" s="275"/>
      <c r="H7" s="275"/>
      <c r="I7" s="275"/>
    </row>
    <row r="8" spans="1:9" ht="24" customHeight="1">
      <c r="A8" s="275"/>
      <c r="B8" s="275"/>
      <c r="C8" s="275"/>
      <c r="D8" s="275"/>
      <c r="E8" s="275"/>
      <c r="F8" s="275"/>
      <c r="G8" s="275"/>
      <c r="H8" s="275"/>
      <c r="I8" s="275"/>
    </row>
    <row r="9" spans="1:9">
      <c r="A9" s="275"/>
      <c r="B9" s="275"/>
      <c r="C9" s="275"/>
      <c r="D9" s="275"/>
      <c r="E9" s="275"/>
      <c r="F9" s="275"/>
      <c r="G9" s="275"/>
      <c r="H9" s="275"/>
      <c r="I9" s="275"/>
    </row>
    <row r="10" spans="1:9" ht="24" customHeight="1">
      <c r="A10" s="275"/>
      <c r="B10" s="275"/>
      <c r="C10" s="275"/>
      <c r="D10" s="275"/>
      <c r="E10" s="275"/>
      <c r="F10" s="275"/>
      <c r="G10" s="275"/>
      <c r="H10" s="275"/>
      <c r="I10" s="275"/>
    </row>
    <row r="11" spans="1:9">
      <c r="A11" s="275"/>
      <c r="B11" s="275"/>
      <c r="C11" s="275"/>
      <c r="D11" s="275"/>
      <c r="E11" s="275"/>
      <c r="F11" s="275"/>
      <c r="G11" s="275"/>
      <c r="H11" s="275"/>
      <c r="I11" s="275"/>
    </row>
    <row r="12" spans="1:9">
      <c r="A12" s="275"/>
      <c r="B12" s="275"/>
      <c r="C12" s="275"/>
      <c r="D12" s="275"/>
      <c r="E12" s="275"/>
      <c r="F12" s="275"/>
      <c r="G12" s="275"/>
      <c r="H12" s="275"/>
      <c r="I12" s="275"/>
    </row>
    <row r="13" spans="1:9">
      <c r="A13" s="275"/>
      <c r="B13" s="275"/>
      <c r="C13" s="275"/>
      <c r="D13" s="275"/>
      <c r="E13" s="275"/>
      <c r="F13" s="275"/>
      <c r="G13" s="275"/>
      <c r="H13" s="275"/>
      <c r="I13" s="275"/>
    </row>
    <row r="14" spans="1:9">
      <c r="A14" s="275"/>
      <c r="B14" s="275"/>
      <c r="C14" s="275"/>
      <c r="D14" s="275"/>
      <c r="E14" s="275"/>
      <c r="F14" s="275"/>
      <c r="G14" s="275"/>
      <c r="H14" s="275"/>
      <c r="I14" s="275"/>
    </row>
    <row r="15" spans="1:9">
      <c r="A15" s="275"/>
      <c r="B15" s="275"/>
      <c r="C15" s="275"/>
      <c r="D15" s="275"/>
      <c r="E15" s="275"/>
      <c r="F15" s="275"/>
      <c r="G15" s="275"/>
      <c r="H15" s="275"/>
      <c r="I15" s="275"/>
    </row>
    <row r="16" spans="1:9">
      <c r="A16" s="275"/>
      <c r="B16" s="275"/>
      <c r="C16" s="275"/>
      <c r="D16" s="275"/>
      <c r="E16" s="275"/>
      <c r="F16" s="275"/>
      <c r="G16" s="275"/>
      <c r="H16" s="275"/>
      <c r="I16" s="275"/>
    </row>
    <row r="17" spans="1:9">
      <c r="A17" s="275"/>
      <c r="B17" s="275"/>
      <c r="C17" s="275"/>
      <c r="D17" s="275"/>
      <c r="E17" s="275"/>
      <c r="F17" s="275"/>
      <c r="G17" s="275"/>
      <c r="H17" s="275"/>
      <c r="I17" s="275"/>
    </row>
    <row r="18" spans="1:9">
      <c r="A18" s="275"/>
      <c r="B18" s="275"/>
      <c r="C18" s="275"/>
      <c r="D18" s="275"/>
      <c r="E18" s="275"/>
      <c r="F18" s="275"/>
      <c r="G18" s="275"/>
      <c r="H18" s="275"/>
      <c r="I18" s="275"/>
    </row>
    <row r="19" spans="1:9">
      <c r="A19" s="275"/>
      <c r="B19" s="275"/>
      <c r="C19" s="275"/>
      <c r="D19" s="275"/>
      <c r="E19" s="275"/>
      <c r="F19" s="275"/>
      <c r="G19" s="275"/>
      <c r="H19" s="275"/>
      <c r="I19" s="275"/>
    </row>
    <row r="20" spans="1:9">
      <c r="A20" s="275"/>
      <c r="B20" s="275"/>
      <c r="C20" s="275"/>
      <c r="D20" s="275"/>
      <c r="E20" s="275"/>
      <c r="F20" s="275"/>
      <c r="G20" s="275"/>
      <c r="H20" s="275"/>
      <c r="I20" s="275"/>
    </row>
    <row r="21" spans="1:9">
      <c r="A21" s="275"/>
      <c r="B21" s="275"/>
      <c r="C21" s="275"/>
      <c r="D21" s="275"/>
      <c r="E21" s="275"/>
      <c r="F21" s="275"/>
      <c r="G21" s="275"/>
      <c r="H21" s="275"/>
      <c r="I21" s="275"/>
    </row>
  </sheetData>
  <sheetProtection algorithmName="SHA-512" hashValue="WpM/urrvJ89LaMtF+ERFrs/IBkauy9VPGxgTKE8ZA8TygR+Gyiz+OU3/5J5Ki6IDUXXq18ONF6HOJ7LXIl5kJQ==" saltValue="sq6TcV2YM8wglyR+IOmliA==" spinCount="100000" sheet="1" objects="1" scenarios="1"/>
  <mergeCells count="1">
    <mergeCell ref="A3:A5"/>
  </mergeCells>
  <phoneticPr fontId="1"/>
  <pageMargins left="0.7" right="0.7" top="0.75" bottom="0.75" header="0.3" footer="0.3"/>
  <pageSetup paperSize="9" scale="68"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21">
    <tabColor theme="4" tint="0.8"/>
  </sheetPr>
  <dimension ref="A1:I42"/>
  <sheetViews>
    <sheetView workbookViewId="0">
      <selection activeCell="C3" sqref="C3:D3"/>
    </sheetView>
  </sheetViews>
  <sheetFormatPr defaultRowHeight="13.5"/>
  <cols>
    <col min="1" max="1" width="3.875" customWidth="1"/>
    <col min="2" max="2" width="21.375" customWidth="1"/>
    <col min="3" max="3" width="39.5" customWidth="1"/>
    <col min="4" max="4" width="51.625" customWidth="1"/>
  </cols>
  <sheetData>
    <row r="1" spans="1:9" ht="18.75">
      <c r="A1" s="312"/>
      <c r="B1" s="316" t="s">
        <v>450</v>
      </c>
      <c r="C1" s="324"/>
      <c r="D1" s="326"/>
    </row>
    <row r="2" spans="1:9">
      <c r="A2" s="312"/>
      <c r="B2" s="321"/>
      <c r="C2" s="326"/>
      <c r="D2" s="326"/>
    </row>
    <row r="3" spans="1:9" ht="13.5" customHeight="1">
      <c r="A3" s="328" t="s">
        <v>57</v>
      </c>
      <c r="B3" s="322" t="s">
        <v>410</v>
      </c>
      <c r="C3" s="327" t="s">
        <v>215</v>
      </c>
      <c r="D3" s="327" t="s">
        <v>407</v>
      </c>
      <c r="E3" s="275"/>
      <c r="F3" s="275"/>
      <c r="G3" s="275"/>
      <c r="H3" s="275"/>
      <c r="I3" s="275"/>
    </row>
    <row r="4" spans="1:9" ht="60.75" customHeight="1">
      <c r="A4" s="329"/>
      <c r="B4" s="323" t="s">
        <v>203</v>
      </c>
      <c r="C4" s="323" t="s">
        <v>461</v>
      </c>
      <c r="D4" s="323" t="s">
        <v>462</v>
      </c>
      <c r="E4" s="275"/>
      <c r="F4" s="275"/>
      <c r="G4" s="275"/>
      <c r="H4" s="275"/>
      <c r="I4" s="275"/>
    </row>
    <row r="5" spans="1:9" ht="97.5" customHeight="1">
      <c r="A5" s="330"/>
      <c r="B5" s="323" t="s">
        <v>191</v>
      </c>
      <c r="C5" s="323" t="s">
        <v>271</v>
      </c>
      <c r="D5" s="323" t="s">
        <v>261</v>
      </c>
      <c r="E5" s="275"/>
      <c r="F5" s="275"/>
      <c r="G5" s="275"/>
      <c r="H5" s="275"/>
      <c r="I5" s="275"/>
    </row>
    <row r="6" spans="1:9" ht="14.25">
      <c r="A6" s="312"/>
      <c r="B6" s="321"/>
      <c r="C6" s="326"/>
      <c r="D6" s="302"/>
      <c r="E6" s="275"/>
      <c r="F6" s="275"/>
      <c r="G6" s="275"/>
      <c r="H6" s="275"/>
      <c r="I6" s="275"/>
    </row>
    <row r="7" spans="1:9" ht="20.100000000000001" customHeight="1">
      <c r="A7" s="312"/>
      <c r="B7" s="331" t="s">
        <v>412</v>
      </c>
      <c r="C7" s="336"/>
      <c r="D7" s="302"/>
      <c r="E7" s="275"/>
      <c r="F7" s="275"/>
      <c r="G7" s="275"/>
      <c r="H7" s="275"/>
      <c r="I7" s="275"/>
    </row>
    <row r="8" spans="1:9">
      <c r="A8" s="275"/>
      <c r="B8" s="275" t="s">
        <v>420</v>
      </c>
      <c r="C8" s="275"/>
      <c r="D8" s="275"/>
      <c r="E8" s="275"/>
      <c r="F8" s="275"/>
      <c r="G8" s="275"/>
      <c r="H8" s="275"/>
      <c r="I8" s="275"/>
    </row>
    <row r="9" spans="1:9">
      <c r="A9" s="275"/>
      <c r="B9" s="275" t="s">
        <v>233</v>
      </c>
      <c r="C9" s="275"/>
      <c r="D9" s="275"/>
      <c r="E9" s="275"/>
      <c r="F9" s="275"/>
      <c r="G9" s="275"/>
      <c r="H9" s="275"/>
      <c r="I9" s="275"/>
    </row>
    <row r="10" spans="1:9">
      <c r="A10" s="275"/>
      <c r="B10" s="275" t="s">
        <v>421</v>
      </c>
      <c r="C10" s="275"/>
      <c r="D10" s="275"/>
      <c r="E10" s="275"/>
      <c r="F10" s="275"/>
      <c r="G10" s="275"/>
      <c r="H10" s="275"/>
      <c r="I10" s="275"/>
    </row>
    <row r="11" spans="1:9">
      <c r="A11" s="275"/>
      <c r="B11" s="275" t="s">
        <v>156</v>
      </c>
      <c r="C11" s="275"/>
      <c r="D11" s="275"/>
      <c r="E11" s="275"/>
      <c r="F11" s="275"/>
      <c r="G11" s="275"/>
      <c r="H11" s="275"/>
      <c r="I11" s="275"/>
    </row>
    <row r="12" spans="1:9">
      <c r="A12" s="275"/>
      <c r="B12" s="275" t="s">
        <v>240</v>
      </c>
      <c r="C12" s="275"/>
      <c r="D12" s="275"/>
      <c r="E12" s="275"/>
      <c r="F12" s="275"/>
      <c r="G12" s="275"/>
      <c r="H12" s="275"/>
      <c r="I12" s="275"/>
    </row>
    <row r="13" spans="1:9">
      <c r="A13" s="275"/>
      <c r="B13" s="275"/>
      <c r="C13" s="275"/>
      <c r="D13" s="275"/>
      <c r="E13" s="275"/>
      <c r="F13" s="275"/>
      <c r="G13" s="275"/>
      <c r="H13" s="275"/>
      <c r="I13" s="275"/>
    </row>
    <row r="14" spans="1:9">
      <c r="A14" s="275"/>
      <c r="B14" s="275" t="s">
        <v>396</v>
      </c>
      <c r="C14" s="275"/>
      <c r="D14" s="275"/>
      <c r="E14" s="275"/>
      <c r="F14" s="275"/>
      <c r="G14" s="275"/>
      <c r="H14" s="275"/>
      <c r="I14" s="275"/>
    </row>
    <row r="15" spans="1:9">
      <c r="A15" s="275"/>
      <c r="B15" s="275" t="s">
        <v>397</v>
      </c>
      <c r="C15" s="275"/>
      <c r="D15" s="275"/>
      <c r="E15" s="275"/>
      <c r="F15" s="275"/>
      <c r="G15" s="275"/>
      <c r="H15" s="275"/>
      <c r="I15" s="275"/>
    </row>
    <row r="16" spans="1:9" ht="20.100000000000001" customHeight="1">
      <c r="A16" s="275"/>
      <c r="B16" s="332" t="s">
        <v>284</v>
      </c>
      <c r="C16" s="183"/>
      <c r="D16" s="340"/>
      <c r="E16" s="275"/>
      <c r="F16" s="275"/>
      <c r="G16" s="275"/>
      <c r="H16" s="275"/>
      <c r="I16" s="275"/>
    </row>
    <row r="17" spans="1:9">
      <c r="A17" s="275"/>
      <c r="B17" s="275" t="s">
        <v>423</v>
      </c>
      <c r="C17" s="275"/>
      <c r="D17" s="275"/>
      <c r="E17" s="275"/>
      <c r="F17" s="275"/>
      <c r="G17" s="275"/>
      <c r="H17" s="275"/>
      <c r="I17" s="275"/>
    </row>
    <row r="18" spans="1:9">
      <c r="A18" s="275"/>
      <c r="B18" s="275" t="s">
        <v>25</v>
      </c>
      <c r="C18" s="275"/>
      <c r="D18" s="275"/>
      <c r="E18" s="275"/>
      <c r="F18" s="275"/>
      <c r="G18" s="275"/>
      <c r="H18" s="275"/>
      <c r="I18" s="275"/>
    </row>
    <row r="19" spans="1:9">
      <c r="A19" s="275"/>
      <c r="B19" s="275" t="s">
        <v>126</v>
      </c>
      <c r="C19" s="275"/>
      <c r="D19" s="275"/>
      <c r="E19" s="275"/>
      <c r="F19" s="275"/>
      <c r="G19" s="275"/>
      <c r="H19" s="275"/>
      <c r="I19" s="275"/>
    </row>
    <row r="20" spans="1:9">
      <c r="A20" s="275"/>
      <c r="B20" s="275" t="s">
        <v>401</v>
      </c>
      <c r="C20" s="275"/>
      <c r="D20" s="275"/>
      <c r="E20" s="275"/>
      <c r="F20" s="275"/>
      <c r="G20" s="275"/>
      <c r="H20" s="275"/>
      <c r="I20" s="275"/>
    </row>
    <row r="21" spans="1:9" ht="20.100000000000001" customHeight="1">
      <c r="A21" s="275"/>
      <c r="B21" s="332" t="s">
        <v>402</v>
      </c>
      <c r="C21" s="183"/>
      <c r="D21" s="340"/>
      <c r="E21" s="275"/>
      <c r="F21" s="275"/>
      <c r="G21" s="275"/>
      <c r="H21" s="275"/>
      <c r="I21" s="275"/>
    </row>
    <row r="22" spans="1:9">
      <c r="B22" t="s">
        <v>404</v>
      </c>
    </row>
    <row r="24" spans="1:9">
      <c r="B24" s="275" t="s">
        <v>20</v>
      </c>
    </row>
    <row r="25" spans="1:9" ht="20.100000000000001" customHeight="1">
      <c r="B25" s="333" t="s">
        <v>304</v>
      </c>
      <c r="C25" s="337"/>
      <c r="D25" s="341"/>
    </row>
    <row r="26" spans="1:9" ht="20.100000000000001" customHeight="1">
      <c r="B26" s="334" t="s">
        <v>373</v>
      </c>
      <c r="C26" s="338"/>
      <c r="D26" s="342"/>
    </row>
    <row r="28" spans="1:9">
      <c r="B28" s="275" t="s">
        <v>308</v>
      </c>
    </row>
    <row r="29" spans="1:9" ht="20.100000000000001" customHeight="1">
      <c r="B29" s="332" t="s">
        <v>418</v>
      </c>
      <c r="C29" s="183"/>
      <c r="D29" s="340"/>
    </row>
    <row r="30" spans="1:9">
      <c r="B30" t="s">
        <v>290</v>
      </c>
    </row>
    <row r="31" spans="1:9">
      <c r="B31" t="s">
        <v>419</v>
      </c>
    </row>
    <row r="34" spans="1:9" ht="20.100000000000001" customHeight="1">
      <c r="A34" s="312"/>
      <c r="B34" s="331" t="s">
        <v>206</v>
      </c>
      <c r="C34" s="336"/>
      <c r="D34" s="302"/>
      <c r="E34" s="275"/>
      <c r="F34" s="275"/>
      <c r="G34" s="275"/>
      <c r="H34" s="275"/>
      <c r="I34" s="275"/>
    </row>
    <row r="35" spans="1:9">
      <c r="B35" t="s">
        <v>0</v>
      </c>
    </row>
    <row r="36" spans="1:9">
      <c r="B36" t="s">
        <v>405</v>
      </c>
    </row>
    <row r="38" spans="1:9" ht="20.100000000000001" customHeight="1">
      <c r="B38" s="333" t="s">
        <v>406</v>
      </c>
      <c r="C38" s="337"/>
      <c r="D38" s="341"/>
    </row>
    <row r="39" spans="1:9" ht="20.100000000000001" customHeight="1">
      <c r="B39" s="335" t="s">
        <v>77</v>
      </c>
      <c r="C39" s="339"/>
      <c r="D39" s="343"/>
    </row>
    <row r="40" spans="1:9" ht="20.100000000000001" customHeight="1">
      <c r="B40" s="335" t="s">
        <v>408</v>
      </c>
      <c r="C40" s="339"/>
      <c r="D40" s="343"/>
    </row>
    <row r="41" spans="1:9" ht="20.100000000000001" customHeight="1">
      <c r="B41" s="334" t="s">
        <v>8</v>
      </c>
      <c r="C41" s="338"/>
      <c r="D41" s="342"/>
    </row>
    <row r="42" spans="1:9">
      <c r="B42" t="s">
        <v>409</v>
      </c>
    </row>
  </sheetData>
  <sheetProtection algorithmName="SHA-512" hashValue="sV+BpsMF24JVbERRf5P4IqR1gTIOE4Q86DWYwrohNo54YmMuKTR4Qppkn2sBRevQxrA1uul/k7evAPDaaAumbQ==" saltValue="V7BB4ZReuX640LCH8Nylxg==" spinCount="100000" sheet="1" objects="1" scenarios="1"/>
  <mergeCells count="12">
    <mergeCell ref="B7:C7"/>
    <mergeCell ref="B16:D16"/>
    <mergeCell ref="B21:D21"/>
    <mergeCell ref="B25:D25"/>
    <mergeCell ref="B26:D26"/>
    <mergeCell ref="B29:D29"/>
    <mergeCell ref="B34:C34"/>
    <mergeCell ref="B38:D38"/>
    <mergeCell ref="B39:D39"/>
    <mergeCell ref="B40:D40"/>
    <mergeCell ref="B41:D41"/>
    <mergeCell ref="A3:A5"/>
  </mergeCells>
  <phoneticPr fontId="1"/>
  <pageMargins left="0.7" right="0.7" top="0.75" bottom="0.75" header="0.3" footer="0.3"/>
  <pageSetup paperSize="9" scale="76"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22">
    <tabColor theme="7" tint="0.8"/>
  </sheetPr>
  <dimension ref="A1:I19"/>
  <sheetViews>
    <sheetView workbookViewId="0">
      <selection activeCell="B1" sqref="B1"/>
    </sheetView>
  </sheetViews>
  <sheetFormatPr defaultRowHeight="13.5"/>
  <cols>
    <col min="1" max="1" width="3.875" customWidth="1"/>
    <col min="2" max="2" width="21.375" customWidth="1"/>
    <col min="3" max="3" width="38.625" customWidth="1"/>
    <col min="4" max="4" width="38.75" customWidth="1"/>
  </cols>
  <sheetData>
    <row r="1" spans="1:9" ht="18.75">
      <c r="A1" s="312"/>
      <c r="B1" s="316" t="s">
        <v>450</v>
      </c>
      <c r="C1" s="324"/>
      <c r="D1" s="326"/>
    </row>
    <row r="2" spans="1:9">
      <c r="A2" s="312"/>
      <c r="B2" s="321"/>
      <c r="C2" s="326"/>
      <c r="D2" s="326"/>
    </row>
    <row r="3" spans="1:9" ht="13.5" customHeight="1">
      <c r="A3" s="344" t="s">
        <v>227</v>
      </c>
      <c r="B3" s="346" t="s">
        <v>410</v>
      </c>
      <c r="C3" s="327" t="s">
        <v>215</v>
      </c>
      <c r="D3" s="327" t="s">
        <v>407</v>
      </c>
      <c r="E3" s="275"/>
      <c r="F3" s="275"/>
      <c r="G3" s="275"/>
      <c r="H3" s="275"/>
      <c r="I3" s="275"/>
    </row>
    <row r="4" spans="1:9" ht="50.25" customHeight="1">
      <c r="A4" s="345"/>
      <c r="B4" s="347" t="s">
        <v>205</v>
      </c>
      <c r="C4" s="323" t="s">
        <v>99</v>
      </c>
      <c r="D4" s="323" t="s">
        <v>398</v>
      </c>
      <c r="E4" s="275"/>
      <c r="F4" s="275"/>
      <c r="G4" s="275"/>
      <c r="H4" s="275"/>
      <c r="I4" s="275"/>
    </row>
    <row r="5" spans="1:9">
      <c r="A5" s="275"/>
      <c r="B5" s="275"/>
      <c r="C5" s="275"/>
      <c r="D5" s="275"/>
      <c r="E5" s="275"/>
      <c r="F5" s="275"/>
      <c r="G5" s="275"/>
      <c r="H5" s="275"/>
      <c r="I5" s="275"/>
    </row>
    <row r="6" spans="1:9" ht="24" customHeight="1">
      <c r="A6" s="275"/>
      <c r="B6" s="275"/>
      <c r="C6" s="275"/>
      <c r="D6" s="275"/>
      <c r="E6" s="275"/>
      <c r="F6" s="275"/>
      <c r="G6" s="275"/>
      <c r="H6" s="275"/>
      <c r="I6" s="275"/>
    </row>
    <row r="7" spans="1:9">
      <c r="A7" s="275"/>
      <c r="B7" s="275"/>
      <c r="C7" s="275"/>
      <c r="D7" s="275"/>
      <c r="E7" s="275"/>
      <c r="F7" s="275"/>
      <c r="G7" s="275"/>
      <c r="H7" s="275"/>
      <c r="I7" s="275"/>
    </row>
    <row r="8" spans="1:9" ht="24" customHeight="1">
      <c r="A8" s="275"/>
      <c r="B8" s="275"/>
      <c r="C8" s="275"/>
      <c r="D8" s="275"/>
      <c r="E8" s="275"/>
      <c r="F8" s="275"/>
      <c r="G8" s="275"/>
      <c r="H8" s="275"/>
      <c r="I8" s="275"/>
    </row>
    <row r="9" spans="1:9">
      <c r="A9" s="275"/>
      <c r="B9" s="275"/>
      <c r="C9" s="275"/>
      <c r="D9" s="275"/>
      <c r="E9" s="275"/>
      <c r="F9" s="275"/>
      <c r="G9" s="275"/>
      <c r="H9" s="275"/>
      <c r="I9" s="275"/>
    </row>
    <row r="10" spans="1:9">
      <c r="A10" s="275"/>
      <c r="B10" s="275"/>
      <c r="C10" s="275"/>
      <c r="D10" s="275"/>
      <c r="E10" s="275"/>
      <c r="F10" s="275"/>
      <c r="G10" s="275"/>
      <c r="H10" s="275"/>
      <c r="I10" s="275"/>
    </row>
    <row r="11" spans="1:9">
      <c r="A11" s="275"/>
      <c r="B11" s="275"/>
      <c r="C11" s="275"/>
      <c r="D11" s="275"/>
      <c r="E11" s="275"/>
      <c r="F11" s="275"/>
      <c r="G11" s="275"/>
      <c r="H11" s="275"/>
      <c r="I11" s="275"/>
    </row>
    <row r="12" spans="1:9">
      <c r="A12" s="275"/>
      <c r="B12" s="275"/>
      <c r="C12" s="275"/>
      <c r="D12" s="275"/>
      <c r="E12" s="275"/>
      <c r="F12" s="275"/>
      <c r="G12" s="275"/>
      <c r="H12" s="275"/>
      <c r="I12" s="275"/>
    </row>
    <row r="13" spans="1:9">
      <c r="A13" s="275"/>
      <c r="B13" s="275"/>
      <c r="C13" s="275"/>
      <c r="D13" s="275"/>
      <c r="E13" s="275"/>
      <c r="F13" s="275"/>
      <c r="G13" s="275"/>
      <c r="H13" s="275"/>
      <c r="I13" s="275"/>
    </row>
    <row r="14" spans="1:9">
      <c r="A14" s="275"/>
      <c r="B14" s="275"/>
      <c r="C14" s="275"/>
      <c r="D14" s="275"/>
      <c r="E14" s="275"/>
      <c r="F14" s="275"/>
      <c r="G14" s="275"/>
      <c r="H14" s="275"/>
      <c r="I14" s="275"/>
    </row>
    <row r="15" spans="1:9">
      <c r="A15" s="275"/>
      <c r="B15" s="275"/>
      <c r="C15" s="275"/>
      <c r="D15" s="275"/>
      <c r="E15" s="275"/>
      <c r="F15" s="275"/>
      <c r="G15" s="275"/>
      <c r="H15" s="275"/>
      <c r="I15" s="275"/>
    </row>
    <row r="16" spans="1:9">
      <c r="A16" s="275"/>
      <c r="B16" s="275"/>
      <c r="C16" s="275"/>
      <c r="D16" s="275"/>
      <c r="E16" s="275"/>
      <c r="F16" s="275"/>
      <c r="G16" s="275"/>
      <c r="H16" s="275"/>
      <c r="I16" s="275"/>
    </row>
    <row r="17" spans="1:9">
      <c r="A17" s="275"/>
      <c r="B17" s="275"/>
      <c r="C17" s="275"/>
      <c r="D17" s="275"/>
      <c r="E17" s="275"/>
      <c r="F17" s="275"/>
      <c r="G17" s="275"/>
      <c r="H17" s="275"/>
      <c r="I17" s="275"/>
    </row>
    <row r="18" spans="1:9">
      <c r="A18" s="275"/>
      <c r="B18" s="275"/>
      <c r="C18" s="275"/>
      <c r="D18" s="275"/>
      <c r="E18" s="275"/>
      <c r="F18" s="275"/>
      <c r="G18" s="275"/>
      <c r="H18" s="275"/>
      <c r="I18" s="275"/>
    </row>
    <row r="19" spans="1:9">
      <c r="A19" s="275"/>
      <c r="B19" s="275"/>
      <c r="C19" s="275"/>
      <c r="D19" s="275"/>
      <c r="E19" s="275"/>
      <c r="F19" s="275"/>
      <c r="G19" s="275"/>
      <c r="H19" s="275"/>
      <c r="I19" s="275"/>
    </row>
  </sheetData>
  <sheetProtection algorithmName="SHA-512" hashValue="PhwzfB+EhPNJGDSyal4MUdBTUpm2w/UvKMO7LY4Vt+hYEuUH5+YydDLPAvNWW7KSDm9hz/TFqvLr0KBrWw65pw==" saltValue="C0I3jG2BgDeUcRAwXXKBHA==" spinCount="100000" sheet="1" objects="1" scenarios="1"/>
  <mergeCells count="1">
    <mergeCell ref="A3:A4"/>
  </mergeCells>
  <phoneticPr fontId="1"/>
  <pageMargins left="0.7" right="0.7" top="0.75" bottom="0.75" header="0.3" footer="0.3"/>
  <pageSetup paperSize="9" scale="87"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22</vt:i4>
      </vt:variant>
    </vt:vector>
  </HeadingPairs>
  <TitlesOfParts>
    <vt:vector size="22" baseType="lpstr">
      <vt:lpstr>セルのロック、印刷用紙サイズについて</vt:lpstr>
      <vt:lpstr>【入力方法①】</vt:lpstr>
      <vt:lpstr>【入力方法②】</vt:lpstr>
      <vt:lpstr>【相談・支援件数検索方法】</vt:lpstr>
      <vt:lpstr>相談・支援活動</vt:lpstr>
      <vt:lpstr>その他活動</vt:lpstr>
      <vt:lpstr>訪問回数</vt:lpstr>
      <vt:lpstr>連絡調整回数</vt:lpstr>
      <vt:lpstr>活動日数</vt:lpstr>
      <vt:lpstr>総合計</vt:lpstr>
      <vt:lpstr>4月</vt:lpstr>
      <vt:lpstr>5月</vt:lpstr>
      <vt:lpstr>6月</vt:lpstr>
      <vt:lpstr>7月</vt:lpstr>
      <vt:lpstr>8月</vt:lpstr>
      <vt:lpstr>9月</vt:lpstr>
      <vt:lpstr>10月</vt:lpstr>
      <vt:lpstr>11月</vt:lpstr>
      <vt:lpstr>12月</vt:lpstr>
      <vt:lpstr>1月</vt:lpstr>
      <vt:lpstr>2月</vt:lpstr>
      <vt:lpstr>3月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活動記録</dc:creator>
  <cp:lastModifiedBy>FHK12</cp:lastModifiedBy>
  <cp:lastPrinted>2025-04-01T08:48:27Z</cp:lastPrinted>
  <dcterms:created xsi:type="dcterms:W3CDTF">2001-07-24T11:42:26Z</dcterms:created>
  <dcterms:modified xsi:type="dcterms:W3CDTF">2026-02-02T00:39:24Z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2026-02-02T00:39:24Z</vt:filetime>
  </property>
</Properties>
</file>